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tabRatio="921" activeTab="0"/>
  </bookViews>
  <sheets>
    <sheet name="Meldungen" sheetId="1" r:id="rId1"/>
    <sheet name="Preisrichter" sheetId="2" r:id="rId2"/>
    <sheet name="Preisvergabe" sheetId="3" r:id="rId3"/>
    <sheet name="Weiße Rassen" sheetId="4" r:id="rId4"/>
    <sheet name="Zeichnungsr." sheetId="5" r:id="rId5"/>
    <sheet name="Abzeichenr." sheetId="6" r:id="rId6"/>
    <sheet name="Farbenr." sheetId="7" r:id="rId7"/>
    <sheet name="Kl.4 - Unterklasse" sheetId="8" r:id="rId8"/>
    <sheet name="Satin" sheetId="9" r:id="rId9"/>
    <sheet name="Rexe" sheetId="10" r:id="rId10"/>
    <sheet name="Langhaar" sheetId="11" r:id="rId11"/>
    <sheet name="Jugend" sheetId="12" r:id="rId12"/>
    <sheet name="Jungt. Jugend" sheetId="13" r:id="rId13"/>
    <sheet name="Jungt. Senioren" sheetId="14" r:id="rId14"/>
    <sheet name="GästeJugend" sheetId="15" r:id="rId15"/>
    <sheet name="GästeSenioren" sheetId="16" r:id="rId16"/>
    <sheet name="PV Erg.-Blatt" sheetId="17" r:id="rId17"/>
  </sheets>
  <definedNames>
    <definedName name="_xlnm.Print_Area" localSheetId="7">'Kl.4 - Unterklasse'!$A$1:$G$44</definedName>
    <definedName name="_xlnm.Print_Area" localSheetId="0">'Meldungen'!$A$1:$AA$52</definedName>
    <definedName name="_xlnm.Print_Area" localSheetId="1">'Preisrichter'!$A$1:$J$52</definedName>
    <definedName name="_xlnm.Print_Area" localSheetId="2">'Preisvergabe'!$A$1:$K$52</definedName>
    <definedName name="_xlnm.Print_Area" localSheetId="16">'PV Erg.-Blatt'!$A$1:$G$53</definedName>
    <definedName name="Excel_BuiltIn_Print_Area_1_1">'Meldungen'!$B$1:$AA$52</definedName>
    <definedName name="Excel_BuiltIn_Print_Area_2_1">'Preisrichter'!$A$1:$I$52</definedName>
  </definedNames>
  <calcPr fullCalcOnLoad="1"/>
</workbook>
</file>

<file path=xl/sharedStrings.xml><?xml version="1.0" encoding="utf-8"?>
<sst xmlns="http://schemas.openxmlformats.org/spreadsheetml/2006/main" count="298" uniqueCount="123">
  <si>
    <t>Ausstellung:</t>
  </si>
  <si>
    <t xml:space="preserve"> </t>
  </si>
  <si>
    <t>Tabelle 1: Meldeergebnis und Einteilung der Rassen in ZG-Klassen</t>
  </si>
  <si>
    <t>Eingabefelder gelb!</t>
  </si>
  <si>
    <t>vom Blatt ermittelte Daten.</t>
  </si>
  <si>
    <t>Seite 1</t>
  </si>
  <si>
    <t>Seite 2</t>
  </si>
  <si>
    <t>Alttiere</t>
  </si>
  <si>
    <t>Jugend</t>
  </si>
  <si>
    <t>Jungtiere</t>
  </si>
  <si>
    <t>Gäste:</t>
  </si>
  <si>
    <t>ZG-Klasse 1</t>
  </si>
  <si>
    <t>ZG-Klasse 2</t>
  </si>
  <si>
    <t>ZG-Klasse 3</t>
  </si>
  <si>
    <t>ZG-Klasse 4</t>
  </si>
  <si>
    <t>Kl. 4 Unterklasse</t>
  </si>
  <si>
    <t>ZG-Klasse 5</t>
  </si>
  <si>
    <t>ZG-Klasse 6</t>
  </si>
  <si>
    <t>ZG-Klasse 7</t>
  </si>
  <si>
    <t>Sonderklasse</t>
  </si>
  <si>
    <t xml:space="preserve">Sonderklasse </t>
  </si>
  <si>
    <t>Weiße Rassen</t>
  </si>
  <si>
    <t>Zeichnungsrassen</t>
  </si>
  <si>
    <t>Abzeichenrassen</t>
  </si>
  <si>
    <t>Farbenrassen</t>
  </si>
  <si>
    <t>Haarstrukturrassen</t>
  </si>
  <si>
    <t>Kurzhaarrassen</t>
  </si>
  <si>
    <t>Langhaarrassen</t>
  </si>
  <si>
    <t>Jgt. Jugend</t>
  </si>
  <si>
    <t>Jgt. Senioren</t>
  </si>
  <si>
    <t>Gäste Jugend</t>
  </si>
  <si>
    <t>Gäste Senioren</t>
  </si>
  <si>
    <t>Rasse/Farbe</t>
  </si>
  <si>
    <t>Anz.</t>
  </si>
  <si>
    <t>Meldungen in...</t>
  </si>
  <si>
    <t>Meldung Jungtiere</t>
  </si>
  <si>
    <t>Klasse 1:</t>
  </si>
  <si>
    <t>Klasse 2:</t>
  </si>
  <si>
    <t>Klasse 3:</t>
  </si>
  <si>
    <t>Klasse 4:</t>
  </si>
  <si>
    <t>Klasse 5:</t>
  </si>
  <si>
    <t>Klasse 6:</t>
  </si>
  <si>
    <t>Klasse 7:</t>
  </si>
  <si>
    <t>Jugend:</t>
  </si>
  <si>
    <t>Senioren:</t>
  </si>
  <si>
    <t>Gäste Jugend:</t>
  </si>
  <si>
    <t>Gäste Senioren:</t>
  </si>
  <si>
    <t>Tabelle 2: Preisrichterkollektionen entsprechend Meldung der ZG-Klassen</t>
  </si>
  <si>
    <t>frei:</t>
  </si>
  <si>
    <t>gesperrt:</t>
  </si>
  <si>
    <t>übernommene Daten</t>
  </si>
  <si>
    <t>Meldungen gesamt:</t>
  </si>
  <si>
    <t>Kaninchen</t>
  </si>
  <si>
    <t>im Blatt ermittelte Daten</t>
  </si>
  <si>
    <t>bei ca.</t>
  </si>
  <si>
    <t>Tieren je Kollektion</t>
  </si>
  <si>
    <t>Anzahl der Preisrichter:</t>
  </si>
  <si>
    <t>In der</t>
  </si>
  <si>
    <t>A</t>
  </si>
  <si>
    <t>-Bewertung:</t>
  </si>
  <si>
    <t>PR-Gruppen a´</t>
  </si>
  <si>
    <t>Kaninchen je Gruppe</t>
  </si>
  <si>
    <t>PR je Gruppe</t>
  </si>
  <si>
    <t>entspricht:</t>
  </si>
  <si>
    <t>Kaninchen je PR.</t>
  </si>
  <si>
    <t>Beschickung der Klassen:</t>
  </si>
  <si>
    <t>Einteilung der PR-Gruppen:</t>
  </si>
  <si>
    <t>PR-Gruppe 1:</t>
  </si>
  <si>
    <t>PR-Gruppe 2:</t>
  </si>
  <si>
    <t>Rassen</t>
  </si>
  <si>
    <t>Anzahl</t>
  </si>
  <si>
    <t>Tierzahl:</t>
  </si>
  <si>
    <t>PR-Gruppe 3:</t>
  </si>
  <si>
    <t>PR-Gruppe 4:</t>
  </si>
  <si>
    <t xml:space="preserve">Kontrollziffer. Fehler bei Abweichung von 0: </t>
  </si>
  <si>
    <t>Ort/Datum, Ausstellungsleiter</t>
  </si>
  <si>
    <t>Tabelle 3: Klassenweise Preisvergabe</t>
  </si>
  <si>
    <t xml:space="preserve">gesperrt: </t>
  </si>
  <si>
    <t>Tabelle 3.1Titel und Ehrenpreise</t>
  </si>
  <si>
    <t xml:space="preserve">Preis </t>
  </si>
  <si>
    <t>Kategorie I:</t>
  </si>
  <si>
    <t>Summe Kategorie I</t>
  </si>
  <si>
    <t>Kategorie II:</t>
  </si>
  <si>
    <t>Summe Kategorie II,</t>
  </si>
  <si>
    <t>Gruppe 1 abwärts</t>
  </si>
  <si>
    <t>Gruppe 2 abwärts</t>
  </si>
  <si>
    <t>Tabelle 3.2 Planung der Preisvergabe</t>
  </si>
  <si>
    <t>Die Preise der Kategorie I werden gesetzt. Die der Kategorie II werden ermittelt.</t>
  </si>
  <si>
    <t>gesetzte Preise</t>
  </si>
  <si>
    <t>Kategorie II</t>
  </si>
  <si>
    <t>gesetzte:</t>
  </si>
  <si>
    <t>ermittelte:</t>
  </si>
  <si>
    <t>(Meister, LVE, KVE)</t>
  </si>
  <si>
    <t>Preisgruppe 1</t>
  </si>
  <si>
    <t>Preisgruppe 2</t>
  </si>
  <si>
    <t>Gruppe 3</t>
  </si>
  <si>
    <t>Preise Kategorie I</t>
  </si>
  <si>
    <t>Preise Kategorie II</t>
  </si>
  <si>
    <t>Preise</t>
  </si>
  <si>
    <t>Preis-</t>
  </si>
  <si>
    <t>Rest-</t>
  </si>
  <si>
    <t>z.B. Stiftungs-E</t>
  </si>
  <si>
    <t>z.B. Ehrenpreise</t>
  </si>
  <si>
    <t>je Tier</t>
  </si>
  <si>
    <t>Anspruch</t>
  </si>
  <si>
    <t>gesetzt</t>
  </si>
  <si>
    <t>Anteil</t>
  </si>
  <si>
    <t>vergeben:</t>
  </si>
  <si>
    <t>Gesamt:</t>
  </si>
  <si>
    <t>Kontrollziffer:</t>
  </si>
  <si>
    <t>Preisverteilungsliste</t>
  </si>
  <si>
    <t>Preise.</t>
  </si>
  <si>
    <t>Rasse, Farbe</t>
  </si>
  <si>
    <t>ZG</t>
  </si>
  <si>
    <t>Bewertung</t>
  </si>
  <si>
    <t>Preis</t>
  </si>
  <si>
    <t>Ort/Datum</t>
  </si>
  <si>
    <t>Unterschrift A-Richter</t>
  </si>
  <si>
    <t>Preise:</t>
  </si>
  <si>
    <t>A-Richter</t>
  </si>
  <si>
    <t>Ort/Datum:</t>
  </si>
  <si>
    <t>Klasse</t>
  </si>
  <si>
    <t>Ergänzungsblatt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</si>
</sst>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u val="single"/>
      <sz val="14"/>
      <name val="Times New Roman"/>
      <family val="1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u val="single"/>
      <sz val="11"/>
      <name val="Times New Roman"/>
      <family val="1"/>
    </font>
    <font>
      <sz val="8"/>
      <color indexed="51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b/>
      <sz val="14"/>
      <name val="Arial Black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29" borderId="4" applyNumberFormat="0" applyFont="0" applyAlignment="0" applyProtection="0"/>
    <xf numFmtId="0" fontId="53" fillId="30" borderId="0" applyNumberFormat="0" applyBorder="0" applyAlignment="0" applyProtection="0"/>
    <xf numFmtId="9" fontId="0" fillId="0" borderId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hidden="1"/>
    </xf>
    <xf numFmtId="49" fontId="2" fillId="33" borderId="10" xfId="0" applyNumberFormat="1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2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5" xfId="0" applyFont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 horizontal="left"/>
    </xf>
    <xf numFmtId="0" fontId="1" fillId="33" borderId="28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2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justify"/>
    </xf>
    <xf numFmtId="0" fontId="1" fillId="33" borderId="21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4" xfId="0" applyFill="1" applyBorder="1" applyAlignment="1">
      <alignment horizontal="left"/>
    </xf>
    <xf numFmtId="0" fontId="1" fillId="33" borderId="14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0" xfId="0" applyFont="1" applyBorder="1" applyAlignment="1">
      <alignment horizontal="right"/>
    </xf>
    <xf numFmtId="0" fontId="3" fillId="35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3" xfId="0" applyFont="1" applyFill="1" applyBorder="1" applyAlignment="1">
      <alignment horizontal="left"/>
    </xf>
    <xf numFmtId="0" fontId="3" fillId="35" borderId="31" xfId="0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3" fillId="35" borderId="34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7" fillId="36" borderId="10" xfId="0" applyFont="1" applyFill="1" applyBorder="1" applyAlignment="1">
      <alignment horizontal="left"/>
    </xf>
    <xf numFmtId="0" fontId="0" fillId="36" borderId="12" xfId="0" applyFill="1" applyBorder="1" applyAlignment="1">
      <alignment/>
    </xf>
    <xf numFmtId="0" fontId="3" fillId="36" borderId="35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/>
    </xf>
    <xf numFmtId="0" fontId="0" fillId="35" borderId="12" xfId="0" applyFill="1" applyBorder="1" applyAlignment="1">
      <alignment/>
    </xf>
    <xf numFmtId="0" fontId="1" fillId="0" borderId="0" xfId="0" applyFont="1" applyAlignment="1">
      <alignment horizontal="right"/>
    </xf>
    <xf numFmtId="0" fontId="1" fillId="33" borderId="35" xfId="0" applyFont="1" applyFill="1" applyBorder="1" applyAlignment="1">
      <alignment horizontal="center"/>
    </xf>
    <xf numFmtId="0" fontId="1" fillId="37" borderId="35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0" fillId="0" borderId="15" xfId="0" applyBorder="1" applyAlignment="1">
      <alignment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0" borderId="37" xfId="0" applyFont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3" fillId="0" borderId="38" xfId="0" applyFont="1" applyBorder="1" applyAlignment="1">
      <alignment horizontal="center"/>
    </xf>
    <xf numFmtId="0" fontId="0" fillId="33" borderId="26" xfId="0" applyFont="1" applyFill="1" applyBorder="1" applyAlignment="1">
      <alignment/>
    </xf>
    <xf numFmtId="0" fontId="0" fillId="33" borderId="29" xfId="0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6" borderId="0" xfId="0" applyFill="1" applyAlignment="1">
      <alignment horizontal="right"/>
    </xf>
    <xf numFmtId="0" fontId="0" fillId="33" borderId="21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35" borderId="3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36" borderId="0" xfId="0" applyFill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3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Alignment="1">
      <alignment horizontal="center"/>
    </xf>
    <xf numFmtId="0" fontId="4" fillId="36" borderId="10" xfId="0" applyFont="1" applyFill="1" applyBorder="1" applyAlignment="1">
      <alignment/>
    </xf>
    <xf numFmtId="0" fontId="0" fillId="36" borderId="11" xfId="0" applyFill="1" applyBorder="1" applyAlignment="1">
      <alignment/>
    </xf>
    <xf numFmtId="0" fontId="5" fillId="0" borderId="0" xfId="0" applyNumberFormat="1" applyFont="1" applyAlignment="1">
      <alignment horizontal="center"/>
    </xf>
    <xf numFmtId="0" fontId="4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ont="1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18" fillId="0" borderId="0" xfId="0" applyFont="1" applyAlignment="1">
      <alignment horizontal="right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29" xfId="0" applyFill="1" applyBorder="1" applyAlignment="1">
      <alignment/>
    </xf>
    <xf numFmtId="0" fontId="19" fillId="0" borderId="0" xfId="0" applyFont="1" applyFill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25" xfId="0" applyFill="1" applyBorder="1" applyAlignment="1">
      <alignment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3" fillId="35" borderId="45" xfId="0" applyFont="1" applyFill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41" xfId="0" applyFont="1" applyBorder="1" applyAlignment="1">
      <alignment horizontal="left"/>
    </xf>
    <xf numFmtId="0" fontId="3" fillId="0" borderId="43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46" xfId="0" applyBorder="1" applyAlignment="1">
      <alignment horizontal="left"/>
    </xf>
    <xf numFmtId="0" fontId="0" fillId="0" borderId="11" xfId="0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3" fillId="36" borderId="26" xfId="0" applyFont="1" applyFill="1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9" xfId="0" applyFill="1" applyBorder="1" applyAlignment="1">
      <alignment horizontal="center"/>
    </xf>
    <xf numFmtId="0" fontId="0" fillId="36" borderId="26" xfId="0" applyFill="1" applyBorder="1" applyAlignment="1">
      <alignment/>
    </xf>
    <xf numFmtId="0" fontId="0" fillId="33" borderId="51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29" xfId="0" applyFill="1" applyBorder="1" applyAlignment="1">
      <alignment horizontal="center"/>
    </xf>
    <xf numFmtId="4" fontId="22" fillId="0" borderId="0" xfId="0" applyNumberFormat="1" applyFont="1" applyAlignment="1">
      <alignment horizontal="center"/>
    </xf>
    <xf numFmtId="2" fontId="22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6" borderId="26" xfId="0" applyFill="1" applyBorder="1" applyAlignment="1">
      <alignment horizontal="right"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3" fillId="35" borderId="30" xfId="0" applyFont="1" applyFill="1" applyBorder="1" applyAlignment="1">
      <alignment/>
    </xf>
    <xf numFmtId="0" fontId="3" fillId="35" borderId="33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3" fillId="0" borderId="0" xfId="0" applyFont="1" applyAlignment="1">
      <alignment/>
    </xf>
    <xf numFmtId="0" fontId="0" fillId="0" borderId="17" xfId="0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" fillId="0" borderId="15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7" fillId="0" borderId="0" xfId="0" applyFont="1" applyAlignment="1">
      <alignment/>
    </xf>
    <xf numFmtId="0" fontId="6" fillId="0" borderId="35" xfId="0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44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B59"/>
  <sheetViews>
    <sheetView showGridLines="0" tabSelected="1" workbookViewId="0" topLeftCell="A1">
      <pane ySplit="9" topLeftCell="BM10" activePane="bottomLeft" state="frozen"/>
      <selection pane="topLeft" activeCell="A1" sqref="A1"/>
      <selection pane="bottomLeft" activeCell="AC26" sqref="AC26"/>
    </sheetView>
  </sheetViews>
  <sheetFormatPr defaultColWidth="11.57421875" defaultRowHeight="12.75"/>
  <cols>
    <col min="1" max="1" width="5.00390625" style="0" customWidth="1"/>
    <col min="2" max="2" width="9.140625" style="1" customWidth="1"/>
    <col min="3" max="3" width="3.8515625" style="2" customWidth="1"/>
    <col min="4" max="4" width="8.8515625" style="1" customWidth="1"/>
    <col min="5" max="5" width="3.7109375" style="2" customWidth="1"/>
    <col min="6" max="6" width="8.421875" style="1" customWidth="1"/>
    <col min="7" max="7" width="4.00390625" style="2" customWidth="1"/>
    <col min="8" max="8" width="10.00390625" style="1" customWidth="1"/>
    <col min="9" max="9" width="3.8515625" style="2" customWidth="1"/>
    <col min="10" max="10" width="9.421875" style="3" customWidth="1"/>
    <col min="11" max="11" width="4.140625" style="2" customWidth="1"/>
    <col min="12" max="12" width="9.00390625" style="1" customWidth="1"/>
    <col min="13" max="13" width="3.28125" style="2" customWidth="1"/>
    <col min="14" max="14" width="8.7109375" style="1" customWidth="1"/>
    <col min="15" max="15" width="3.28125" style="2" customWidth="1"/>
    <col min="16" max="16" width="8.00390625" style="1" customWidth="1"/>
    <col min="17" max="17" width="3.00390625" style="2" customWidth="1"/>
    <col min="18" max="18" width="9.7109375" style="1" customWidth="1"/>
    <col min="19" max="19" width="3.28125" style="2" customWidth="1"/>
    <col min="20" max="20" width="8.421875" style="1" customWidth="1"/>
    <col min="21" max="21" width="3.8515625" style="2" customWidth="1"/>
    <col min="22" max="22" width="8.8515625" style="1" customWidth="1"/>
    <col min="23" max="23" width="3.8515625" style="2" customWidth="1"/>
    <col min="24" max="24" width="8.28125" style="1" customWidth="1"/>
    <col min="25" max="25" width="3.8515625" style="1" customWidth="1"/>
    <col min="26" max="26" width="9.7109375" style="1" customWidth="1"/>
    <col min="27" max="27" width="3.421875" style="1" customWidth="1"/>
    <col min="28" max="28" width="2.421875" style="1" customWidth="1"/>
    <col min="29" max="16384" width="11.421875" style="1" customWidth="1"/>
  </cols>
  <sheetData>
    <row r="1" spans="2:28" ht="15">
      <c r="B1" s="4" t="s">
        <v>0</v>
      </c>
      <c r="D1"/>
      <c r="E1" s="5" t="s">
        <v>1</v>
      </c>
      <c r="F1" s="6"/>
      <c r="G1" s="6"/>
      <c r="H1" s="6"/>
      <c r="I1" s="6"/>
      <c r="J1" s="7"/>
      <c r="K1" s="6"/>
      <c r="L1" s="6"/>
      <c r="M1" s="8"/>
      <c r="N1" s="2"/>
      <c r="P1" s="2"/>
      <c r="R1" s="2"/>
      <c r="T1" s="2"/>
      <c r="V1" s="2"/>
      <c r="AB1" s="9"/>
    </row>
    <row r="2" spans="2:28" ht="15">
      <c r="B2" s="10"/>
      <c r="D2" s="2"/>
      <c r="F2" s="2"/>
      <c r="H2" s="2"/>
      <c r="L2" s="2"/>
      <c r="N2" s="2"/>
      <c r="P2" s="2"/>
      <c r="R2" s="2"/>
      <c r="T2" s="2"/>
      <c r="V2" s="2"/>
      <c r="AB2" s="9"/>
    </row>
    <row r="3" spans="2:28" ht="15">
      <c r="B3" s="10" t="s">
        <v>2</v>
      </c>
      <c r="D3" s="2"/>
      <c r="F3" s="2"/>
      <c r="H3" s="2"/>
      <c r="L3" s="2"/>
      <c r="N3" s="2"/>
      <c r="P3" s="2"/>
      <c r="R3" s="2"/>
      <c r="T3"/>
      <c r="U3"/>
      <c r="V3"/>
      <c r="AB3" s="9"/>
    </row>
    <row r="4" spans="2:28" ht="12">
      <c r="B4" s="11" t="s">
        <v>3</v>
      </c>
      <c r="C4" s="6"/>
      <c r="D4" s="8"/>
      <c r="F4" s="2"/>
      <c r="H4" s="2"/>
      <c r="J4" s="12"/>
      <c r="K4" s="13"/>
      <c r="L4" s="13"/>
      <c r="M4" s="14" t="s">
        <v>4</v>
      </c>
      <c r="N4"/>
      <c r="O4" s="15"/>
      <c r="P4" s="2"/>
      <c r="R4" s="2"/>
      <c r="T4" s="2"/>
      <c r="V4" s="2"/>
      <c r="AB4" s="9"/>
    </row>
    <row r="5" spans="2:28" ht="12">
      <c r="B5" s="16" t="s">
        <v>5</v>
      </c>
      <c r="D5" s="2"/>
      <c r="F5" s="2"/>
      <c r="H5" s="2"/>
      <c r="L5" s="2"/>
      <c r="N5" s="16" t="s">
        <v>6</v>
      </c>
      <c r="P5"/>
      <c r="R5" s="2"/>
      <c r="T5" s="2"/>
      <c r="V5" s="2"/>
      <c r="AB5" s="9"/>
    </row>
    <row r="6" spans="2:28" s="17" customFormat="1" ht="12">
      <c r="B6" s="262" t="s">
        <v>7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3" t="s">
        <v>8</v>
      </c>
      <c r="S6" s="263"/>
      <c r="T6" s="263" t="s">
        <v>9</v>
      </c>
      <c r="U6" s="263"/>
      <c r="V6" s="263"/>
      <c r="W6" s="263"/>
      <c r="X6" s="264" t="s">
        <v>10</v>
      </c>
      <c r="Y6" s="264"/>
      <c r="Z6" s="264"/>
      <c r="AA6" s="264"/>
      <c r="AB6" s="19"/>
    </row>
    <row r="7" spans="2:28" s="20" customFormat="1" ht="12">
      <c r="B7" s="265" t="s">
        <v>11</v>
      </c>
      <c r="C7" s="265"/>
      <c r="D7" s="266" t="s">
        <v>12</v>
      </c>
      <c r="E7" s="266"/>
      <c r="F7" s="266" t="s">
        <v>13</v>
      </c>
      <c r="G7" s="266"/>
      <c r="H7" s="266" t="s">
        <v>14</v>
      </c>
      <c r="I7" s="266"/>
      <c r="J7" s="21" t="s">
        <v>15</v>
      </c>
      <c r="K7" s="22"/>
      <c r="L7" s="266" t="s">
        <v>16</v>
      </c>
      <c r="M7" s="266"/>
      <c r="N7" s="266" t="s">
        <v>17</v>
      </c>
      <c r="O7" s="266"/>
      <c r="P7" s="266" t="s">
        <v>18</v>
      </c>
      <c r="Q7" s="266"/>
      <c r="R7" s="266" t="s">
        <v>19</v>
      </c>
      <c r="S7" s="266"/>
      <c r="T7" s="266" t="s">
        <v>19</v>
      </c>
      <c r="U7" s="266"/>
      <c r="V7" s="266" t="s">
        <v>20</v>
      </c>
      <c r="W7" s="266"/>
      <c r="X7" s="266" t="s">
        <v>19</v>
      </c>
      <c r="Y7" s="266"/>
      <c r="Z7" s="267" t="s">
        <v>20</v>
      </c>
      <c r="AA7" s="267"/>
      <c r="AB7" s="23"/>
    </row>
    <row r="8" spans="2:28" ht="12">
      <c r="B8" s="24" t="s">
        <v>21</v>
      </c>
      <c r="C8" s="25"/>
      <c r="D8" s="26" t="s">
        <v>22</v>
      </c>
      <c r="E8" s="27"/>
      <c r="F8" s="28" t="s">
        <v>23</v>
      </c>
      <c r="G8" s="25"/>
      <c r="H8" s="26" t="s">
        <v>24</v>
      </c>
      <c r="I8" s="27"/>
      <c r="J8" s="29"/>
      <c r="K8" s="27"/>
      <c r="L8" s="26" t="s">
        <v>25</v>
      </c>
      <c r="M8" s="25"/>
      <c r="N8" s="26" t="s">
        <v>26</v>
      </c>
      <c r="O8" s="27"/>
      <c r="P8" s="30" t="s">
        <v>27</v>
      </c>
      <c r="Q8" s="25"/>
      <c r="R8" s="31" t="s">
        <v>8</v>
      </c>
      <c r="S8" s="27"/>
      <c r="T8" s="32" t="s">
        <v>28</v>
      </c>
      <c r="U8" s="25"/>
      <c r="V8" s="26" t="s">
        <v>29</v>
      </c>
      <c r="W8" s="27"/>
      <c r="X8" s="31" t="s">
        <v>30</v>
      </c>
      <c r="Y8" s="33"/>
      <c r="Z8" s="26" t="s">
        <v>31</v>
      </c>
      <c r="AA8" s="34"/>
      <c r="AB8" s="9"/>
    </row>
    <row r="9" spans="2:28" ht="12">
      <c r="B9" s="35" t="s">
        <v>32</v>
      </c>
      <c r="C9" s="36" t="s">
        <v>33</v>
      </c>
      <c r="D9" s="37" t="s">
        <v>32</v>
      </c>
      <c r="E9" s="38" t="s">
        <v>33</v>
      </c>
      <c r="F9" s="36" t="s">
        <v>32</v>
      </c>
      <c r="G9" s="36" t="s">
        <v>33</v>
      </c>
      <c r="H9" s="37" t="s">
        <v>32</v>
      </c>
      <c r="I9" s="38" t="s">
        <v>33</v>
      </c>
      <c r="J9" s="39" t="s">
        <v>32</v>
      </c>
      <c r="K9" s="40" t="s">
        <v>33</v>
      </c>
      <c r="L9" s="36" t="s">
        <v>32</v>
      </c>
      <c r="M9" s="36" t="s">
        <v>33</v>
      </c>
      <c r="N9" s="37" t="s">
        <v>32</v>
      </c>
      <c r="O9" s="38" t="s">
        <v>33</v>
      </c>
      <c r="P9" s="36" t="s">
        <v>32</v>
      </c>
      <c r="Q9" s="36" t="s">
        <v>33</v>
      </c>
      <c r="R9" s="37" t="s">
        <v>32</v>
      </c>
      <c r="S9" s="38" t="s">
        <v>33</v>
      </c>
      <c r="T9" s="36" t="s">
        <v>32</v>
      </c>
      <c r="U9" s="36" t="s">
        <v>33</v>
      </c>
      <c r="V9" s="37" t="s">
        <v>32</v>
      </c>
      <c r="W9" s="38" t="s">
        <v>33</v>
      </c>
      <c r="X9" s="37" t="s">
        <v>32</v>
      </c>
      <c r="Y9" s="41" t="s">
        <v>33</v>
      </c>
      <c r="Z9" s="42" t="s">
        <v>32</v>
      </c>
      <c r="AA9" s="43" t="s">
        <v>33</v>
      </c>
      <c r="AB9" s="9"/>
    </row>
    <row r="10" spans="2:28" ht="12">
      <c r="B10" s="44"/>
      <c r="C10" s="45"/>
      <c r="D10" s="46"/>
      <c r="E10" s="47"/>
      <c r="F10" s="48"/>
      <c r="G10" s="45"/>
      <c r="H10" s="49"/>
      <c r="I10" s="47"/>
      <c r="J10" s="46"/>
      <c r="K10" s="47"/>
      <c r="L10" s="48"/>
      <c r="M10" s="45"/>
      <c r="N10" s="49"/>
      <c r="O10" s="47"/>
      <c r="P10" s="50"/>
      <c r="Q10" s="45"/>
      <c r="R10" s="49"/>
      <c r="S10" s="47"/>
      <c r="T10" s="48"/>
      <c r="U10" s="45"/>
      <c r="V10" s="49"/>
      <c r="W10" s="47"/>
      <c r="X10" s="49"/>
      <c r="Y10" s="51"/>
      <c r="Z10" s="50"/>
      <c r="AA10" s="52"/>
      <c r="AB10" s="9"/>
    </row>
    <row r="11" spans="2:28" ht="12">
      <c r="B11" s="44"/>
      <c r="C11" s="45"/>
      <c r="D11" s="46"/>
      <c r="E11" s="47"/>
      <c r="F11" s="48"/>
      <c r="G11" s="45"/>
      <c r="H11" s="49"/>
      <c r="I11" s="47"/>
      <c r="J11" s="46"/>
      <c r="K11" s="47"/>
      <c r="L11" s="48"/>
      <c r="M11" s="45"/>
      <c r="N11" s="49"/>
      <c r="O11" s="47"/>
      <c r="P11" s="50"/>
      <c r="Q11" s="45"/>
      <c r="R11" s="49"/>
      <c r="S11" s="47"/>
      <c r="T11" s="48"/>
      <c r="U11" s="45"/>
      <c r="V11" s="49"/>
      <c r="W11" s="47"/>
      <c r="X11" s="49"/>
      <c r="Y11" s="51"/>
      <c r="Z11" s="50"/>
      <c r="AA11" s="52"/>
      <c r="AB11" s="9"/>
    </row>
    <row r="12" spans="2:28" ht="12">
      <c r="B12" s="44"/>
      <c r="C12" s="45"/>
      <c r="D12" s="46"/>
      <c r="E12" s="47"/>
      <c r="F12" s="48"/>
      <c r="G12" s="45"/>
      <c r="H12" s="49"/>
      <c r="I12" s="47"/>
      <c r="J12" s="46"/>
      <c r="K12" s="47"/>
      <c r="L12" s="48"/>
      <c r="M12" s="45"/>
      <c r="N12" s="49"/>
      <c r="O12" s="47"/>
      <c r="P12" s="50"/>
      <c r="Q12" s="45"/>
      <c r="R12" s="49"/>
      <c r="S12" s="47"/>
      <c r="T12" s="48"/>
      <c r="U12" s="45"/>
      <c r="V12" s="49"/>
      <c r="W12" s="47"/>
      <c r="X12" s="49"/>
      <c r="Y12" s="51"/>
      <c r="Z12" s="50"/>
      <c r="AA12" s="52"/>
      <c r="AB12" s="9"/>
    </row>
    <row r="13" spans="2:28" ht="12">
      <c r="B13" s="44"/>
      <c r="C13" s="45"/>
      <c r="D13" s="46"/>
      <c r="E13" s="47"/>
      <c r="F13" s="48"/>
      <c r="G13" s="45"/>
      <c r="H13" s="49"/>
      <c r="I13" s="47"/>
      <c r="J13" s="46"/>
      <c r="K13" s="47"/>
      <c r="L13" s="48"/>
      <c r="M13" s="45"/>
      <c r="N13" s="49"/>
      <c r="O13" s="47"/>
      <c r="P13" s="50"/>
      <c r="Q13" s="45"/>
      <c r="R13" s="49"/>
      <c r="S13" s="47"/>
      <c r="T13" s="48"/>
      <c r="U13" s="45"/>
      <c r="V13" s="49"/>
      <c r="W13" s="47"/>
      <c r="X13" s="49"/>
      <c r="Y13" s="51"/>
      <c r="Z13" s="50"/>
      <c r="AA13" s="52"/>
      <c r="AB13" s="9"/>
    </row>
    <row r="14" spans="2:28" ht="12">
      <c r="B14" s="44"/>
      <c r="C14" s="45"/>
      <c r="D14" s="46"/>
      <c r="E14" s="47"/>
      <c r="F14" s="48"/>
      <c r="G14" s="45"/>
      <c r="H14" s="49"/>
      <c r="I14" s="47"/>
      <c r="J14" s="46"/>
      <c r="K14" s="47"/>
      <c r="L14" s="48"/>
      <c r="M14" s="45"/>
      <c r="N14" s="49"/>
      <c r="O14" s="47"/>
      <c r="P14" s="50"/>
      <c r="Q14" s="45"/>
      <c r="R14" s="49"/>
      <c r="S14" s="47"/>
      <c r="T14" s="48"/>
      <c r="U14" s="45"/>
      <c r="V14" s="49"/>
      <c r="W14" s="47"/>
      <c r="X14" s="49"/>
      <c r="Y14" s="51"/>
      <c r="Z14" s="50"/>
      <c r="AA14" s="52"/>
      <c r="AB14" s="9"/>
    </row>
    <row r="15" spans="2:28" ht="12">
      <c r="B15" s="44"/>
      <c r="C15" s="45"/>
      <c r="D15" s="46"/>
      <c r="E15" s="47"/>
      <c r="F15" s="48"/>
      <c r="G15" s="45"/>
      <c r="H15" s="49"/>
      <c r="I15" s="47"/>
      <c r="J15" s="46"/>
      <c r="K15" s="47"/>
      <c r="L15" s="48"/>
      <c r="M15" s="45"/>
      <c r="N15" s="49"/>
      <c r="O15" s="47"/>
      <c r="P15" s="50"/>
      <c r="Q15" s="45"/>
      <c r="R15" s="49"/>
      <c r="S15" s="47"/>
      <c r="T15" s="48"/>
      <c r="U15" s="45"/>
      <c r="V15" s="49"/>
      <c r="W15" s="47"/>
      <c r="X15" s="49"/>
      <c r="Y15" s="51"/>
      <c r="Z15" s="50"/>
      <c r="AA15" s="52"/>
      <c r="AB15" s="9"/>
    </row>
    <row r="16" spans="2:28" ht="12">
      <c r="B16" s="44"/>
      <c r="C16" s="45"/>
      <c r="D16" s="46"/>
      <c r="E16" s="47"/>
      <c r="F16" s="48"/>
      <c r="G16" s="45"/>
      <c r="H16" s="49"/>
      <c r="I16" s="47"/>
      <c r="J16" s="46"/>
      <c r="K16" s="47"/>
      <c r="L16" s="48"/>
      <c r="M16" s="45"/>
      <c r="N16" s="49"/>
      <c r="O16" s="47"/>
      <c r="P16" s="50"/>
      <c r="Q16" s="45"/>
      <c r="R16" s="49"/>
      <c r="S16" s="47"/>
      <c r="T16" s="48"/>
      <c r="U16" s="45"/>
      <c r="V16" s="53"/>
      <c r="W16" s="47"/>
      <c r="X16" s="49"/>
      <c r="Y16" s="51"/>
      <c r="Z16" s="50"/>
      <c r="AA16" s="52"/>
      <c r="AB16" s="9"/>
    </row>
    <row r="17" spans="2:28" ht="12">
      <c r="B17" s="44"/>
      <c r="C17" s="45"/>
      <c r="D17" s="46"/>
      <c r="E17" s="47"/>
      <c r="F17" s="48"/>
      <c r="G17" s="45"/>
      <c r="H17" s="49"/>
      <c r="I17" s="47"/>
      <c r="J17" s="46"/>
      <c r="K17" s="47"/>
      <c r="L17" s="48"/>
      <c r="M17" s="45"/>
      <c r="N17" s="49"/>
      <c r="O17" s="47"/>
      <c r="P17" s="50"/>
      <c r="Q17" s="45"/>
      <c r="R17" s="49"/>
      <c r="S17" s="47"/>
      <c r="T17" s="48"/>
      <c r="U17" s="45"/>
      <c r="V17" s="49"/>
      <c r="W17" s="47"/>
      <c r="X17" s="49"/>
      <c r="Y17" s="51"/>
      <c r="Z17" s="50"/>
      <c r="AA17" s="52"/>
      <c r="AB17" s="9"/>
    </row>
    <row r="18" spans="2:28" ht="12">
      <c r="B18" s="44"/>
      <c r="C18" s="45"/>
      <c r="D18" s="46"/>
      <c r="E18" s="47"/>
      <c r="F18" s="48"/>
      <c r="G18" s="45"/>
      <c r="H18" s="49"/>
      <c r="I18" s="47"/>
      <c r="J18" s="46"/>
      <c r="K18" s="47"/>
      <c r="L18" s="48"/>
      <c r="M18" s="45"/>
      <c r="N18" s="49"/>
      <c r="O18" s="47"/>
      <c r="P18" s="50"/>
      <c r="Q18" s="45"/>
      <c r="R18" s="49"/>
      <c r="S18" s="47"/>
      <c r="T18" s="48"/>
      <c r="U18" s="45"/>
      <c r="V18" s="49"/>
      <c r="W18" s="47"/>
      <c r="X18" s="49"/>
      <c r="Y18" s="51"/>
      <c r="Z18" s="50"/>
      <c r="AA18" s="52"/>
      <c r="AB18" s="9"/>
    </row>
    <row r="19" spans="2:28" ht="12">
      <c r="B19" s="44"/>
      <c r="C19" s="45"/>
      <c r="D19" s="46"/>
      <c r="E19" s="47"/>
      <c r="F19" s="48"/>
      <c r="G19" s="45"/>
      <c r="H19" s="49"/>
      <c r="I19" s="47"/>
      <c r="J19" s="46"/>
      <c r="K19" s="47"/>
      <c r="L19" s="48"/>
      <c r="M19" s="45"/>
      <c r="N19" s="49"/>
      <c r="O19" s="47"/>
      <c r="P19" s="50"/>
      <c r="Q19" s="45"/>
      <c r="R19" s="49"/>
      <c r="S19" s="47"/>
      <c r="T19" s="48"/>
      <c r="U19" s="45"/>
      <c r="V19" s="49"/>
      <c r="W19" s="47"/>
      <c r="X19" s="49"/>
      <c r="Y19" s="51"/>
      <c r="Z19" s="50"/>
      <c r="AA19" s="52"/>
      <c r="AB19" s="9"/>
    </row>
    <row r="20" spans="2:28" ht="12">
      <c r="B20" s="44"/>
      <c r="C20" s="45"/>
      <c r="D20" s="46"/>
      <c r="E20" s="47"/>
      <c r="F20" s="48"/>
      <c r="G20" s="45"/>
      <c r="H20" s="49"/>
      <c r="I20" s="47"/>
      <c r="J20" s="46"/>
      <c r="K20" s="47"/>
      <c r="L20" s="48"/>
      <c r="M20" s="45"/>
      <c r="N20" s="49"/>
      <c r="O20" s="47"/>
      <c r="P20" s="50"/>
      <c r="Q20" s="45"/>
      <c r="R20" s="49"/>
      <c r="S20" s="47"/>
      <c r="T20" s="48"/>
      <c r="U20" s="45"/>
      <c r="V20" s="49"/>
      <c r="W20" s="47"/>
      <c r="X20" s="49"/>
      <c r="Y20" s="51"/>
      <c r="Z20" s="50"/>
      <c r="AA20" s="52"/>
      <c r="AB20" s="9"/>
    </row>
    <row r="21" spans="2:28" ht="12">
      <c r="B21" s="44"/>
      <c r="C21" s="45"/>
      <c r="D21" s="46"/>
      <c r="E21" s="47"/>
      <c r="F21" s="48"/>
      <c r="G21" s="45"/>
      <c r="H21" s="49"/>
      <c r="I21" s="47"/>
      <c r="J21" s="46"/>
      <c r="K21" s="47"/>
      <c r="L21" s="48"/>
      <c r="M21" s="45"/>
      <c r="N21" s="49"/>
      <c r="O21" s="47"/>
      <c r="P21" s="50"/>
      <c r="Q21" s="45"/>
      <c r="R21" s="49"/>
      <c r="S21" s="47"/>
      <c r="T21" s="48"/>
      <c r="U21" s="45"/>
      <c r="V21" s="49"/>
      <c r="W21" s="47"/>
      <c r="X21" s="49"/>
      <c r="Y21" s="51"/>
      <c r="Z21" s="50"/>
      <c r="AA21" s="52"/>
      <c r="AB21" s="9"/>
    </row>
    <row r="22" spans="2:28" ht="12">
      <c r="B22" s="44"/>
      <c r="C22" s="45"/>
      <c r="D22" s="46"/>
      <c r="E22" s="47"/>
      <c r="F22" s="48"/>
      <c r="G22" s="45"/>
      <c r="H22" s="49"/>
      <c r="I22" s="47"/>
      <c r="J22" s="46"/>
      <c r="K22" s="47"/>
      <c r="L22" s="48"/>
      <c r="M22" s="45"/>
      <c r="N22" s="49"/>
      <c r="O22" s="47"/>
      <c r="P22" s="50"/>
      <c r="Q22" s="45"/>
      <c r="R22" s="49"/>
      <c r="S22" s="47"/>
      <c r="T22" s="48"/>
      <c r="U22" s="45"/>
      <c r="V22" s="49"/>
      <c r="W22" s="47"/>
      <c r="X22" s="49"/>
      <c r="Y22" s="51"/>
      <c r="Z22" s="50"/>
      <c r="AA22" s="52"/>
      <c r="AB22" s="9"/>
    </row>
    <row r="23" spans="2:28" ht="12">
      <c r="B23" s="44"/>
      <c r="C23" s="45"/>
      <c r="D23" s="46"/>
      <c r="E23" s="47"/>
      <c r="F23" s="48"/>
      <c r="G23" s="45"/>
      <c r="H23" s="49"/>
      <c r="I23" s="47"/>
      <c r="J23" s="46"/>
      <c r="K23" s="47"/>
      <c r="L23" s="48"/>
      <c r="M23" s="45"/>
      <c r="N23" s="49"/>
      <c r="O23" s="47"/>
      <c r="P23" s="50"/>
      <c r="Q23" s="45"/>
      <c r="R23" s="49"/>
      <c r="S23" s="47"/>
      <c r="T23" s="48"/>
      <c r="U23" s="45"/>
      <c r="V23" s="49"/>
      <c r="W23" s="47"/>
      <c r="X23" s="49"/>
      <c r="Y23" s="51"/>
      <c r="Z23" s="50"/>
      <c r="AA23" s="52"/>
      <c r="AB23" s="9"/>
    </row>
    <row r="24" spans="2:28" ht="12">
      <c r="B24" s="44"/>
      <c r="C24" s="45"/>
      <c r="D24" s="46"/>
      <c r="E24" s="47"/>
      <c r="F24" s="48"/>
      <c r="G24" s="45"/>
      <c r="H24" s="49"/>
      <c r="I24" s="47"/>
      <c r="J24" s="46"/>
      <c r="K24" s="47"/>
      <c r="L24" s="48"/>
      <c r="M24" s="45"/>
      <c r="N24" s="49"/>
      <c r="O24" s="47"/>
      <c r="P24" s="50"/>
      <c r="Q24" s="45"/>
      <c r="R24" s="49"/>
      <c r="S24" s="47"/>
      <c r="T24" s="48"/>
      <c r="U24" s="45"/>
      <c r="V24" s="49"/>
      <c r="W24" s="47"/>
      <c r="X24" s="49"/>
      <c r="Y24" s="51"/>
      <c r="Z24" s="50"/>
      <c r="AA24" s="52"/>
      <c r="AB24" s="9"/>
    </row>
    <row r="25" spans="2:28" ht="12">
      <c r="B25" s="44"/>
      <c r="C25" s="45"/>
      <c r="D25" s="46"/>
      <c r="E25" s="47"/>
      <c r="F25" s="48"/>
      <c r="G25" s="45"/>
      <c r="H25" s="49"/>
      <c r="I25" s="47"/>
      <c r="J25" s="46"/>
      <c r="K25" s="47"/>
      <c r="L25" s="48"/>
      <c r="M25" s="45"/>
      <c r="N25" s="49"/>
      <c r="O25" s="47"/>
      <c r="P25" s="50"/>
      <c r="Q25" s="45"/>
      <c r="R25" s="49"/>
      <c r="S25" s="47"/>
      <c r="T25" s="48"/>
      <c r="U25" s="45"/>
      <c r="V25" s="49"/>
      <c r="W25" s="47"/>
      <c r="X25" s="49"/>
      <c r="Y25" s="51"/>
      <c r="Z25" s="50"/>
      <c r="AA25" s="52"/>
      <c r="AB25" s="9"/>
    </row>
    <row r="26" spans="2:28" ht="12">
      <c r="B26" s="44"/>
      <c r="C26" s="45"/>
      <c r="D26" s="46"/>
      <c r="E26" s="47"/>
      <c r="F26" s="48"/>
      <c r="G26" s="45"/>
      <c r="H26" s="49"/>
      <c r="I26" s="47"/>
      <c r="J26" s="46"/>
      <c r="K26" s="47"/>
      <c r="L26" s="48"/>
      <c r="M26" s="45"/>
      <c r="N26" s="49"/>
      <c r="O26" s="47"/>
      <c r="P26" s="50"/>
      <c r="Q26" s="45"/>
      <c r="R26" s="49"/>
      <c r="S26" s="47"/>
      <c r="T26" s="48"/>
      <c r="U26" s="45"/>
      <c r="V26" s="49"/>
      <c r="W26" s="47"/>
      <c r="X26" s="49"/>
      <c r="Y26" s="51"/>
      <c r="Z26" s="50"/>
      <c r="AA26" s="52"/>
      <c r="AB26" s="9"/>
    </row>
    <row r="27" spans="2:28" ht="12">
      <c r="B27" s="44"/>
      <c r="C27" s="45"/>
      <c r="D27" s="46"/>
      <c r="E27" s="47"/>
      <c r="F27" s="48"/>
      <c r="G27" s="45"/>
      <c r="H27" s="49"/>
      <c r="I27" s="47"/>
      <c r="J27" s="46"/>
      <c r="K27" s="47"/>
      <c r="L27" s="48"/>
      <c r="M27" s="45"/>
      <c r="N27" s="49"/>
      <c r="O27" s="47"/>
      <c r="P27" s="50"/>
      <c r="Q27" s="45"/>
      <c r="R27" s="49"/>
      <c r="S27" s="47"/>
      <c r="T27" s="48"/>
      <c r="U27" s="45"/>
      <c r="V27" s="49"/>
      <c r="W27" s="47"/>
      <c r="X27" s="49"/>
      <c r="Y27" s="51"/>
      <c r="Z27" s="50"/>
      <c r="AA27" s="52"/>
      <c r="AB27" s="9"/>
    </row>
    <row r="28" spans="2:28" ht="12">
      <c r="B28" s="44"/>
      <c r="C28" s="45"/>
      <c r="D28" s="46"/>
      <c r="E28" s="47"/>
      <c r="F28" s="48"/>
      <c r="G28" s="45"/>
      <c r="H28" s="49"/>
      <c r="I28" s="47"/>
      <c r="J28" s="46"/>
      <c r="K28" s="47"/>
      <c r="L28" s="48"/>
      <c r="M28" s="45"/>
      <c r="N28" s="49"/>
      <c r="O28" s="47"/>
      <c r="P28" s="50"/>
      <c r="Q28" s="45"/>
      <c r="R28" s="49"/>
      <c r="S28" s="47"/>
      <c r="T28" s="48"/>
      <c r="U28" s="45"/>
      <c r="V28" s="49"/>
      <c r="W28" s="47"/>
      <c r="X28" s="49"/>
      <c r="Y28" s="51"/>
      <c r="Z28" s="50"/>
      <c r="AA28" s="52"/>
      <c r="AB28" s="9"/>
    </row>
    <row r="29" spans="2:28" ht="12">
      <c r="B29" s="44"/>
      <c r="C29" s="45"/>
      <c r="D29" s="46"/>
      <c r="E29" s="47"/>
      <c r="F29" s="48"/>
      <c r="G29" s="45"/>
      <c r="H29" s="49"/>
      <c r="I29" s="47"/>
      <c r="J29" s="46"/>
      <c r="K29" s="47"/>
      <c r="L29" s="48"/>
      <c r="M29" s="45"/>
      <c r="N29" s="49"/>
      <c r="O29" s="47"/>
      <c r="P29" s="50"/>
      <c r="Q29" s="45"/>
      <c r="R29" s="49"/>
      <c r="S29" s="47"/>
      <c r="T29" s="48"/>
      <c r="U29" s="45"/>
      <c r="V29" s="49"/>
      <c r="W29" s="47"/>
      <c r="X29" s="49"/>
      <c r="Y29" s="51"/>
      <c r="Z29" s="50"/>
      <c r="AA29" s="52"/>
      <c r="AB29" s="9"/>
    </row>
    <row r="30" spans="2:28" ht="12">
      <c r="B30" s="44"/>
      <c r="C30" s="45"/>
      <c r="D30" s="46"/>
      <c r="E30" s="47"/>
      <c r="F30" s="48"/>
      <c r="G30" s="45"/>
      <c r="H30" s="49"/>
      <c r="I30" s="47"/>
      <c r="J30" s="46"/>
      <c r="K30" s="47"/>
      <c r="L30" s="48"/>
      <c r="M30" s="45"/>
      <c r="N30" s="49"/>
      <c r="O30" s="47"/>
      <c r="P30" s="50"/>
      <c r="Q30" s="45"/>
      <c r="R30" s="49"/>
      <c r="S30" s="47"/>
      <c r="T30" s="48"/>
      <c r="U30" s="45"/>
      <c r="V30" s="49"/>
      <c r="W30" s="47"/>
      <c r="X30" s="49"/>
      <c r="Y30" s="51"/>
      <c r="Z30" s="50"/>
      <c r="AA30" s="52"/>
      <c r="AB30" s="9"/>
    </row>
    <row r="31" spans="2:28" ht="12">
      <c r="B31" s="44"/>
      <c r="C31" s="45"/>
      <c r="D31" s="46"/>
      <c r="E31" s="47"/>
      <c r="F31" s="48"/>
      <c r="G31" s="45"/>
      <c r="H31" s="49"/>
      <c r="I31" s="47"/>
      <c r="J31" s="46"/>
      <c r="K31" s="47"/>
      <c r="L31" s="48"/>
      <c r="M31" s="45"/>
      <c r="N31" s="49"/>
      <c r="O31" s="47"/>
      <c r="P31" s="50"/>
      <c r="Q31" s="45"/>
      <c r="R31" s="49"/>
      <c r="S31" s="47"/>
      <c r="T31" s="48"/>
      <c r="U31" s="45"/>
      <c r="V31" s="49"/>
      <c r="W31" s="47"/>
      <c r="X31" s="49"/>
      <c r="Y31" s="51"/>
      <c r="Z31" s="50"/>
      <c r="AA31" s="52"/>
      <c r="AB31" s="9"/>
    </row>
    <row r="32" spans="2:28" ht="12">
      <c r="B32" s="44"/>
      <c r="C32" s="45"/>
      <c r="D32" s="46"/>
      <c r="E32" s="47"/>
      <c r="F32" s="48"/>
      <c r="G32" s="45"/>
      <c r="H32" s="49"/>
      <c r="I32" s="47"/>
      <c r="J32" s="46"/>
      <c r="K32" s="47"/>
      <c r="L32" s="48"/>
      <c r="M32" s="45"/>
      <c r="N32" s="49"/>
      <c r="O32" s="47"/>
      <c r="P32" s="50"/>
      <c r="Q32" s="45"/>
      <c r="R32" s="49"/>
      <c r="S32" s="47"/>
      <c r="T32" s="48"/>
      <c r="U32" s="45"/>
      <c r="V32" s="49"/>
      <c r="W32" s="47"/>
      <c r="X32" s="49"/>
      <c r="Y32" s="51"/>
      <c r="Z32" s="50"/>
      <c r="AA32" s="52"/>
      <c r="AB32" s="9"/>
    </row>
    <row r="33" spans="2:28" ht="12">
      <c r="B33" s="44"/>
      <c r="C33" s="45"/>
      <c r="D33" s="46"/>
      <c r="E33" s="47"/>
      <c r="F33" s="48"/>
      <c r="G33" s="45"/>
      <c r="H33" s="49"/>
      <c r="I33" s="47"/>
      <c r="J33" s="46"/>
      <c r="K33" s="47"/>
      <c r="L33" s="48"/>
      <c r="M33" s="45"/>
      <c r="N33" s="49"/>
      <c r="O33" s="47"/>
      <c r="P33" s="50"/>
      <c r="Q33" s="45"/>
      <c r="R33" s="49"/>
      <c r="S33" s="47"/>
      <c r="T33" s="48"/>
      <c r="U33" s="45"/>
      <c r="V33" s="49"/>
      <c r="W33" s="47"/>
      <c r="X33" s="49"/>
      <c r="Y33" s="51"/>
      <c r="Z33" s="50"/>
      <c r="AA33" s="52"/>
      <c r="AB33" s="9"/>
    </row>
    <row r="34" spans="2:28" ht="12">
      <c r="B34" s="44"/>
      <c r="C34" s="45"/>
      <c r="D34" s="46"/>
      <c r="E34" s="47"/>
      <c r="F34" s="48"/>
      <c r="G34" s="45"/>
      <c r="H34" s="49"/>
      <c r="I34" s="47"/>
      <c r="J34" s="46"/>
      <c r="K34" s="47"/>
      <c r="L34" s="48"/>
      <c r="M34" s="45"/>
      <c r="N34" s="49"/>
      <c r="O34" s="47"/>
      <c r="P34" s="50"/>
      <c r="Q34" s="45"/>
      <c r="R34" s="49"/>
      <c r="S34" s="47"/>
      <c r="T34" s="48"/>
      <c r="U34" s="45"/>
      <c r="V34" s="49"/>
      <c r="W34" s="47"/>
      <c r="X34" s="49"/>
      <c r="Y34" s="51"/>
      <c r="Z34" s="50"/>
      <c r="AA34" s="52"/>
      <c r="AB34" s="9"/>
    </row>
    <row r="35" spans="2:28" ht="12">
      <c r="B35" s="44"/>
      <c r="C35" s="45"/>
      <c r="D35" s="46"/>
      <c r="E35" s="47"/>
      <c r="F35" s="48"/>
      <c r="G35" s="45"/>
      <c r="H35" s="49"/>
      <c r="I35" s="47"/>
      <c r="J35" s="46"/>
      <c r="K35" s="47"/>
      <c r="L35" s="48"/>
      <c r="M35" s="45"/>
      <c r="N35" s="49"/>
      <c r="O35" s="47"/>
      <c r="P35" s="50"/>
      <c r="Q35" s="45"/>
      <c r="R35" s="49"/>
      <c r="S35" s="47"/>
      <c r="T35" s="48"/>
      <c r="U35" s="45"/>
      <c r="V35" s="49"/>
      <c r="W35" s="47"/>
      <c r="X35" s="49"/>
      <c r="Y35" s="51"/>
      <c r="Z35" s="50"/>
      <c r="AA35" s="52"/>
      <c r="AB35" s="9"/>
    </row>
    <row r="36" spans="2:28" ht="12">
      <c r="B36" s="44"/>
      <c r="C36" s="45"/>
      <c r="D36" s="46"/>
      <c r="E36" s="47"/>
      <c r="F36" s="48"/>
      <c r="G36" s="45"/>
      <c r="H36" s="49"/>
      <c r="I36" s="47"/>
      <c r="J36" s="46"/>
      <c r="K36" s="47"/>
      <c r="L36" s="48"/>
      <c r="M36" s="45"/>
      <c r="N36" s="49"/>
      <c r="O36" s="47"/>
      <c r="P36" s="50"/>
      <c r="Q36" s="45"/>
      <c r="R36" s="49"/>
      <c r="S36" s="47"/>
      <c r="T36" s="48"/>
      <c r="U36" s="45"/>
      <c r="V36" s="49"/>
      <c r="W36" s="47"/>
      <c r="X36" s="49"/>
      <c r="Y36" s="51"/>
      <c r="Z36" s="50"/>
      <c r="AA36" s="52"/>
      <c r="AB36" s="9"/>
    </row>
    <row r="37" spans="2:28" ht="12">
      <c r="B37" s="44"/>
      <c r="C37" s="45"/>
      <c r="D37" s="46"/>
      <c r="E37" s="47"/>
      <c r="F37" s="48"/>
      <c r="G37" s="45"/>
      <c r="H37" s="49"/>
      <c r="I37" s="47"/>
      <c r="J37" s="46"/>
      <c r="K37" s="47"/>
      <c r="L37" s="48"/>
      <c r="M37" s="45"/>
      <c r="N37" s="49"/>
      <c r="O37" s="47"/>
      <c r="P37" s="50"/>
      <c r="Q37" s="45"/>
      <c r="R37" s="49"/>
      <c r="S37" s="47"/>
      <c r="T37" s="48"/>
      <c r="U37" s="45"/>
      <c r="V37" s="49"/>
      <c r="W37" s="47"/>
      <c r="X37" s="49"/>
      <c r="Y37" s="51"/>
      <c r="Z37" s="50"/>
      <c r="AA37" s="52"/>
      <c r="AB37" s="9"/>
    </row>
    <row r="38" spans="2:28" ht="12">
      <c r="B38" s="44"/>
      <c r="C38" s="45"/>
      <c r="D38" s="46"/>
      <c r="E38" s="47"/>
      <c r="F38" s="48"/>
      <c r="G38" s="45"/>
      <c r="H38" s="49"/>
      <c r="I38" s="47"/>
      <c r="J38" s="46"/>
      <c r="K38" s="47"/>
      <c r="L38" s="48"/>
      <c r="M38" s="45"/>
      <c r="N38" s="49"/>
      <c r="O38" s="47"/>
      <c r="P38" s="50"/>
      <c r="Q38" s="45"/>
      <c r="R38" s="49"/>
      <c r="S38" s="47"/>
      <c r="T38" s="48"/>
      <c r="U38" s="45"/>
      <c r="V38" s="49"/>
      <c r="W38" s="47"/>
      <c r="X38" s="49"/>
      <c r="Y38" s="51"/>
      <c r="Z38" s="50"/>
      <c r="AA38" s="52"/>
      <c r="AB38" s="9"/>
    </row>
    <row r="39" spans="2:28" ht="12">
      <c r="B39" s="44"/>
      <c r="C39" s="45"/>
      <c r="D39" s="46"/>
      <c r="E39" s="47"/>
      <c r="F39" s="48"/>
      <c r="G39" s="45"/>
      <c r="H39" s="49"/>
      <c r="I39" s="47"/>
      <c r="J39" s="46"/>
      <c r="K39" s="47"/>
      <c r="L39" s="48"/>
      <c r="M39" s="45"/>
      <c r="N39" s="49"/>
      <c r="O39" s="47"/>
      <c r="P39" s="50"/>
      <c r="Q39" s="45"/>
      <c r="R39" s="49"/>
      <c r="S39" s="47"/>
      <c r="T39" s="48"/>
      <c r="U39" s="45"/>
      <c r="V39" s="49"/>
      <c r="W39" s="47"/>
      <c r="X39" s="49"/>
      <c r="Y39" s="51"/>
      <c r="Z39" s="50"/>
      <c r="AA39" s="52"/>
      <c r="AB39" s="9"/>
    </row>
    <row r="40" spans="2:28" ht="12">
      <c r="B40" s="44"/>
      <c r="C40" s="45"/>
      <c r="D40" s="46"/>
      <c r="E40" s="47"/>
      <c r="F40" s="48"/>
      <c r="G40" s="45"/>
      <c r="H40" s="49"/>
      <c r="I40" s="47"/>
      <c r="J40" s="46"/>
      <c r="K40" s="47"/>
      <c r="L40" s="48"/>
      <c r="M40" s="45"/>
      <c r="N40" s="49"/>
      <c r="O40" s="47"/>
      <c r="P40" s="50"/>
      <c r="Q40" s="45"/>
      <c r="R40" s="49"/>
      <c r="S40" s="47"/>
      <c r="T40" s="48"/>
      <c r="U40" s="45"/>
      <c r="V40" s="49"/>
      <c r="W40" s="47"/>
      <c r="X40" s="49"/>
      <c r="Y40" s="51"/>
      <c r="Z40" s="50"/>
      <c r="AA40" s="52"/>
      <c r="AB40" s="9"/>
    </row>
    <row r="41" spans="2:28" ht="12">
      <c r="B41" s="44"/>
      <c r="C41" s="45"/>
      <c r="D41" s="46"/>
      <c r="E41" s="47"/>
      <c r="F41" s="48"/>
      <c r="G41" s="45"/>
      <c r="H41" s="49"/>
      <c r="I41" s="47"/>
      <c r="J41" s="46"/>
      <c r="K41" s="47"/>
      <c r="L41" s="48"/>
      <c r="M41" s="45"/>
      <c r="N41" s="49"/>
      <c r="O41" s="47"/>
      <c r="P41" s="50"/>
      <c r="Q41" s="45"/>
      <c r="R41" s="49"/>
      <c r="S41" s="47"/>
      <c r="T41" s="48"/>
      <c r="U41" s="45"/>
      <c r="V41" s="49"/>
      <c r="W41" s="47"/>
      <c r="X41" s="49"/>
      <c r="Y41" s="51"/>
      <c r="Z41" s="50"/>
      <c r="AA41" s="52"/>
      <c r="AB41" s="9"/>
    </row>
    <row r="42" spans="2:28" ht="12">
      <c r="B42" s="44"/>
      <c r="C42" s="45"/>
      <c r="D42" s="46"/>
      <c r="E42" s="47"/>
      <c r="F42" s="48"/>
      <c r="G42" s="45"/>
      <c r="H42" s="49"/>
      <c r="I42" s="47"/>
      <c r="J42" s="46"/>
      <c r="K42" s="47"/>
      <c r="L42" s="48"/>
      <c r="M42" s="45"/>
      <c r="N42" s="49"/>
      <c r="O42" s="47"/>
      <c r="P42" s="50"/>
      <c r="Q42" s="45"/>
      <c r="R42" s="49"/>
      <c r="S42" s="47"/>
      <c r="T42" s="48"/>
      <c r="U42" s="45"/>
      <c r="V42" s="49"/>
      <c r="W42" s="47"/>
      <c r="X42" s="49"/>
      <c r="Y42" s="51"/>
      <c r="Z42" s="50"/>
      <c r="AA42" s="52"/>
      <c r="AB42" s="9"/>
    </row>
    <row r="43" spans="2:28" ht="12">
      <c r="B43" s="44"/>
      <c r="C43" s="45"/>
      <c r="D43" s="46"/>
      <c r="E43" s="47"/>
      <c r="F43" s="48"/>
      <c r="G43" s="45"/>
      <c r="H43" s="49"/>
      <c r="I43" s="47"/>
      <c r="J43" s="46"/>
      <c r="K43" s="47"/>
      <c r="L43" s="48"/>
      <c r="M43" s="45"/>
      <c r="N43" s="49"/>
      <c r="O43" s="47"/>
      <c r="P43" s="50"/>
      <c r="Q43" s="45"/>
      <c r="R43" s="49"/>
      <c r="S43" s="47"/>
      <c r="T43" s="48"/>
      <c r="U43" s="45"/>
      <c r="V43" s="49"/>
      <c r="W43" s="47"/>
      <c r="X43" s="49"/>
      <c r="Y43" s="51"/>
      <c r="Z43" s="50"/>
      <c r="AA43" s="52"/>
      <c r="AB43" s="9"/>
    </row>
    <row r="44" spans="2:28" ht="12">
      <c r="B44" s="44"/>
      <c r="C44" s="45"/>
      <c r="D44" s="46"/>
      <c r="E44" s="47"/>
      <c r="F44" s="48"/>
      <c r="G44" s="45"/>
      <c r="H44" s="49"/>
      <c r="I44" s="47"/>
      <c r="J44" s="46"/>
      <c r="K44" s="47"/>
      <c r="L44" s="48"/>
      <c r="M44" s="45"/>
      <c r="N44" s="49"/>
      <c r="O44" s="47"/>
      <c r="P44" s="50"/>
      <c r="Q44" s="45"/>
      <c r="R44" s="49"/>
      <c r="S44" s="47"/>
      <c r="T44" s="48"/>
      <c r="U44" s="45"/>
      <c r="V44" s="49"/>
      <c r="W44" s="47"/>
      <c r="X44" s="49"/>
      <c r="Y44" s="51"/>
      <c r="Z44" s="50"/>
      <c r="AA44" s="52"/>
      <c r="AB44" s="9"/>
    </row>
    <row r="45" spans="2:28" ht="12">
      <c r="B45" s="44"/>
      <c r="C45" s="45"/>
      <c r="D45" s="46"/>
      <c r="E45" s="47"/>
      <c r="F45" s="48"/>
      <c r="G45" s="45"/>
      <c r="H45" s="49"/>
      <c r="I45" s="47"/>
      <c r="J45" s="46"/>
      <c r="K45" s="47"/>
      <c r="L45" s="48"/>
      <c r="M45" s="45"/>
      <c r="N45" s="49"/>
      <c r="O45" s="47"/>
      <c r="P45" s="50"/>
      <c r="Q45" s="45"/>
      <c r="R45" s="49"/>
      <c r="S45" s="47"/>
      <c r="T45" s="48"/>
      <c r="U45" s="45"/>
      <c r="V45" s="49"/>
      <c r="W45" s="47"/>
      <c r="X45" s="49"/>
      <c r="Y45" s="51"/>
      <c r="Z45" s="50"/>
      <c r="AA45" s="52"/>
      <c r="AB45" s="9"/>
    </row>
    <row r="46" spans="2:28" ht="12">
      <c r="B46" s="44"/>
      <c r="C46" s="45"/>
      <c r="D46" s="46"/>
      <c r="E46" s="47"/>
      <c r="F46" s="48"/>
      <c r="G46" s="45"/>
      <c r="H46" s="49"/>
      <c r="I46" s="47"/>
      <c r="J46" s="46"/>
      <c r="K46" s="47"/>
      <c r="L46" s="48"/>
      <c r="M46" s="45"/>
      <c r="N46" s="49"/>
      <c r="O46" s="47"/>
      <c r="P46" s="50"/>
      <c r="Q46" s="45"/>
      <c r="R46" s="49"/>
      <c r="S46" s="47"/>
      <c r="T46" s="48"/>
      <c r="U46" s="45"/>
      <c r="V46" s="49"/>
      <c r="W46" s="47"/>
      <c r="X46" s="49"/>
      <c r="Y46" s="51"/>
      <c r="Z46" s="50"/>
      <c r="AA46" s="52"/>
      <c r="AB46" s="9"/>
    </row>
    <row r="47" spans="2:28" ht="12">
      <c r="B47" s="44"/>
      <c r="C47" s="45"/>
      <c r="D47" s="46"/>
      <c r="E47" s="47"/>
      <c r="F47" s="48"/>
      <c r="G47" s="45"/>
      <c r="H47" s="49"/>
      <c r="I47" s="47"/>
      <c r="J47" s="46"/>
      <c r="K47" s="47"/>
      <c r="L47" s="48"/>
      <c r="M47" s="45"/>
      <c r="N47" s="49"/>
      <c r="O47" s="47"/>
      <c r="P47" s="50"/>
      <c r="Q47" s="45"/>
      <c r="R47" s="49"/>
      <c r="S47" s="47"/>
      <c r="T47" s="48"/>
      <c r="U47" s="45"/>
      <c r="V47" s="49"/>
      <c r="W47" s="47"/>
      <c r="X47" s="49"/>
      <c r="Y47" s="51"/>
      <c r="Z47" s="50"/>
      <c r="AA47" s="52"/>
      <c r="AB47" s="9"/>
    </row>
    <row r="48" spans="2:28" ht="12">
      <c r="B48" s="44"/>
      <c r="C48" s="45"/>
      <c r="D48" s="46"/>
      <c r="E48" s="47"/>
      <c r="F48" s="48"/>
      <c r="G48" s="45"/>
      <c r="H48" s="49"/>
      <c r="I48" s="47"/>
      <c r="J48" s="46"/>
      <c r="K48" s="47"/>
      <c r="L48" s="48"/>
      <c r="M48" s="45"/>
      <c r="N48" s="49"/>
      <c r="O48" s="47"/>
      <c r="P48" s="50"/>
      <c r="Q48" s="45"/>
      <c r="R48" s="49"/>
      <c r="S48" s="47"/>
      <c r="T48" s="48"/>
      <c r="U48" s="45"/>
      <c r="V48" s="49"/>
      <c r="W48" s="47"/>
      <c r="X48" s="49"/>
      <c r="Y48" s="51"/>
      <c r="Z48" s="50"/>
      <c r="AA48" s="52"/>
      <c r="AB48" s="9"/>
    </row>
    <row r="49" spans="2:28" ht="12">
      <c r="B49" s="44"/>
      <c r="C49" s="45"/>
      <c r="D49" s="46"/>
      <c r="E49" s="47"/>
      <c r="F49" s="48"/>
      <c r="G49" s="45"/>
      <c r="H49" s="49"/>
      <c r="I49" s="47"/>
      <c r="J49" s="46"/>
      <c r="K49" s="47"/>
      <c r="L49" s="48"/>
      <c r="M49" s="45"/>
      <c r="N49" s="49"/>
      <c r="O49" s="47"/>
      <c r="P49" s="50"/>
      <c r="Q49" s="45"/>
      <c r="R49" s="49"/>
      <c r="S49" s="47"/>
      <c r="T49" s="48"/>
      <c r="U49" s="45"/>
      <c r="V49" s="49"/>
      <c r="W49" s="47"/>
      <c r="X49" s="49"/>
      <c r="Y49" s="51"/>
      <c r="Z49" s="50"/>
      <c r="AA49" s="52"/>
      <c r="AB49" s="9"/>
    </row>
    <row r="50" spans="2:28" ht="12">
      <c r="B50" s="54"/>
      <c r="C50" s="55"/>
      <c r="D50" s="56"/>
      <c r="E50" s="57"/>
      <c r="F50" s="58"/>
      <c r="G50" s="55"/>
      <c r="H50" s="59"/>
      <c r="I50" s="60"/>
      <c r="J50" s="61"/>
      <c r="K50" s="60"/>
      <c r="L50" s="58"/>
      <c r="M50" s="55"/>
      <c r="N50" s="62"/>
      <c r="O50" s="57"/>
      <c r="P50" s="58"/>
      <c r="Q50" s="55"/>
      <c r="R50" s="62"/>
      <c r="S50" s="57"/>
      <c r="T50" s="58"/>
      <c r="U50" s="55"/>
      <c r="V50" s="62"/>
      <c r="W50" s="57"/>
      <c r="X50" s="49"/>
      <c r="Y50" s="51"/>
      <c r="Z50" s="58"/>
      <c r="AA50" s="52"/>
      <c r="AB50" s="9"/>
    </row>
    <row r="51" spans="2:28" s="20" customFormat="1" ht="12">
      <c r="B51" s="63" t="s">
        <v>34</v>
      </c>
      <c r="C51" s="64"/>
      <c r="D51" s="65"/>
      <c r="E51" s="66"/>
      <c r="G51" s="64"/>
      <c r="H51" s="65"/>
      <c r="I51" s="66"/>
      <c r="J51" s="67"/>
      <c r="K51" s="68"/>
      <c r="L51" s="65"/>
      <c r="M51" s="64"/>
      <c r="N51" s="65"/>
      <c r="O51" s="66"/>
      <c r="P51" s="69"/>
      <c r="Q51" s="64"/>
      <c r="R51" s="65"/>
      <c r="S51" s="66"/>
      <c r="T51" s="20" t="s">
        <v>35</v>
      </c>
      <c r="U51" s="64"/>
      <c r="V51" s="65"/>
      <c r="W51" s="66"/>
      <c r="X51" s="70"/>
      <c r="Y51" s="71"/>
      <c r="Z51" s="69"/>
      <c r="AA51" s="72"/>
      <c r="AB51" s="23"/>
    </row>
    <row r="52" spans="2:28" s="20" customFormat="1" ht="12">
      <c r="B52" s="73" t="s">
        <v>36</v>
      </c>
      <c r="C52" s="74">
        <f>SUM(C10:C51)</f>
        <v>0</v>
      </c>
      <c r="D52" s="75" t="s">
        <v>37</v>
      </c>
      <c r="E52" s="74">
        <f>SUM(E10:E50)</f>
        <v>0</v>
      </c>
      <c r="F52" s="76" t="s">
        <v>38</v>
      </c>
      <c r="G52" s="74">
        <f>SUM(G10:G51)</f>
        <v>0</v>
      </c>
      <c r="H52" s="75" t="s">
        <v>39</v>
      </c>
      <c r="I52" s="74">
        <f>SUM(I10:I50)</f>
        <v>0</v>
      </c>
      <c r="J52" s="77" t="s">
        <v>15</v>
      </c>
      <c r="K52" s="74">
        <f>SUM(K10:K50)</f>
        <v>0</v>
      </c>
      <c r="L52" s="76" t="s">
        <v>40</v>
      </c>
      <c r="M52" s="74">
        <f>SUM(M10:M51)</f>
        <v>0</v>
      </c>
      <c r="N52" s="75" t="s">
        <v>41</v>
      </c>
      <c r="O52" s="74">
        <f>SUM(O10:O51)</f>
        <v>0</v>
      </c>
      <c r="P52" s="76" t="s">
        <v>42</v>
      </c>
      <c r="Q52" s="74">
        <f>SUM(Q10:Q51)</f>
        <v>0</v>
      </c>
      <c r="R52" s="75" t="s">
        <v>43</v>
      </c>
      <c r="S52" s="74">
        <f>SUM(S10:S51)</f>
        <v>0</v>
      </c>
      <c r="T52" s="76" t="s">
        <v>43</v>
      </c>
      <c r="U52" s="74">
        <f>SUM(U10:U51)</f>
        <v>0</v>
      </c>
      <c r="V52" s="75" t="s">
        <v>44</v>
      </c>
      <c r="W52" s="74">
        <f>SUM(W10:W51)</f>
        <v>0</v>
      </c>
      <c r="X52" s="75" t="s">
        <v>45</v>
      </c>
      <c r="Y52" s="78">
        <f>SUM(Y10:Y50)</f>
        <v>0</v>
      </c>
      <c r="Z52" s="79" t="s">
        <v>46</v>
      </c>
      <c r="AA52" s="80">
        <f>SUM(AA10:AA50)</f>
        <v>0</v>
      </c>
      <c r="AB52" s="81">
        <f>C52+E52+G52+I52+K52+M52+O52+Q52+S52+U52+W52+Y52+AA52</f>
        <v>0</v>
      </c>
    </row>
    <row r="54" spans="3:23" s="20" customFormat="1" ht="12">
      <c r="C54" s="64"/>
      <c r="D54"/>
      <c r="E54"/>
      <c r="F54"/>
      <c r="G54"/>
      <c r="H54"/>
      <c r="I54"/>
      <c r="J54" s="82"/>
      <c r="K54"/>
      <c r="L54"/>
      <c r="M54"/>
      <c r="O54" s="64"/>
      <c r="Q54" s="64"/>
      <c r="S54" s="64"/>
      <c r="U54" s="64"/>
      <c r="W54" s="64"/>
    </row>
    <row r="55" spans="2:23" s="20" customFormat="1" ht="12">
      <c r="B55" s="83"/>
      <c r="C55"/>
      <c r="D55"/>
      <c r="E55"/>
      <c r="F55"/>
      <c r="G55"/>
      <c r="H55"/>
      <c r="I55"/>
      <c r="J55" s="82"/>
      <c r="K55"/>
      <c r="L55"/>
      <c r="M55"/>
      <c r="O55" s="64"/>
      <c r="P55" s="83"/>
      <c r="Q55" s="64"/>
      <c r="S55" s="64"/>
      <c r="U55" s="64"/>
      <c r="W55" s="64"/>
    </row>
    <row r="56" spans="4:13" ht="12">
      <c r="D56"/>
      <c r="E56"/>
      <c r="F56"/>
      <c r="G56"/>
      <c r="H56"/>
      <c r="I56"/>
      <c r="J56" s="82"/>
      <c r="K56"/>
      <c r="L56"/>
      <c r="M56"/>
    </row>
    <row r="57" spans="4:13" ht="12">
      <c r="D57"/>
      <c r="E57"/>
      <c r="F57"/>
      <c r="G57"/>
      <c r="H57"/>
      <c r="I57"/>
      <c r="J57" s="82"/>
      <c r="K57"/>
      <c r="L57"/>
      <c r="M57"/>
    </row>
    <row r="58" spans="4:13" ht="12">
      <c r="D58"/>
      <c r="E58"/>
      <c r="F58"/>
      <c r="G58"/>
      <c r="H58"/>
      <c r="I58"/>
      <c r="J58" s="82"/>
      <c r="K58"/>
      <c r="L58"/>
      <c r="M58"/>
    </row>
    <row r="59" spans="4:13" ht="12">
      <c r="D59"/>
      <c r="E59"/>
      <c r="F59"/>
      <c r="G59"/>
      <c r="H59"/>
      <c r="I59"/>
      <c r="J59" s="82"/>
      <c r="K59"/>
      <c r="L59"/>
      <c r="M59"/>
    </row>
  </sheetData>
  <sheetProtection selectLockedCells="1" selectUnlockedCells="1"/>
  <mergeCells count="16">
    <mergeCell ref="P7:Q7"/>
    <mergeCell ref="R7:S7"/>
    <mergeCell ref="T7:U7"/>
    <mergeCell ref="V7:W7"/>
    <mergeCell ref="X7:Y7"/>
    <mergeCell ref="Z7:AA7"/>
    <mergeCell ref="B6:Q6"/>
    <mergeCell ref="R6:S6"/>
    <mergeCell ref="T6:W6"/>
    <mergeCell ref="X6:AA6"/>
    <mergeCell ref="B7:C7"/>
    <mergeCell ref="D7:E7"/>
    <mergeCell ref="F7:G7"/>
    <mergeCell ref="H7:I7"/>
    <mergeCell ref="L7:M7"/>
    <mergeCell ref="N7:O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F27" sqref="F27"/>
    </sheetView>
  </sheetViews>
  <sheetFormatPr defaultColWidth="11.57421875" defaultRowHeight="12.75"/>
  <cols>
    <col min="1" max="1" width="12.28125" style="0" customWidth="1"/>
    <col min="2" max="2" width="13.8515625" style="0" customWidth="1"/>
    <col min="3" max="3" width="14.28125" style="0" customWidth="1"/>
    <col min="4" max="16384" width="11.421875" style="0" customWidth="1"/>
  </cols>
  <sheetData>
    <row r="1" ht="12">
      <c r="D1" s="119" t="str">
        <f>Meldungen!E1</f>
        <v> </v>
      </c>
    </row>
    <row r="2" spans="1:7" ht="19.5">
      <c r="A2" s="249"/>
      <c r="B2" s="249"/>
      <c r="C2" s="249"/>
      <c r="D2" s="250" t="s">
        <v>110</v>
      </c>
      <c r="E2" s="249"/>
      <c r="F2" s="249"/>
      <c r="G2" s="249"/>
    </row>
    <row r="3" spans="1:7" ht="15">
      <c r="A3" s="89"/>
      <c r="B3" s="89"/>
      <c r="C3" s="89"/>
      <c r="D3" s="89"/>
      <c r="E3" s="89"/>
      <c r="F3" s="89"/>
      <c r="G3" s="89"/>
    </row>
    <row r="4" spans="1:7" ht="15">
      <c r="A4" s="251"/>
      <c r="B4" s="251"/>
      <c r="C4" s="251"/>
      <c r="D4" s="252" t="str">
        <f>Meldungen!N7</f>
        <v>ZG-Klasse 6</v>
      </c>
      <c r="E4" s="251"/>
      <c r="F4" s="251"/>
      <c r="G4" s="251"/>
    </row>
    <row r="5" spans="1:7" ht="15">
      <c r="A5" s="251"/>
      <c r="B5" s="251"/>
      <c r="C5" s="251"/>
      <c r="D5" s="252" t="str">
        <f>Meldungen!N8</f>
        <v>Kurzhaarrassen</v>
      </c>
      <c r="E5" s="251"/>
      <c r="F5" s="251"/>
      <c r="G5" s="251"/>
    </row>
    <row r="6" spans="1:7" ht="15">
      <c r="A6" s="251"/>
      <c r="B6" s="251"/>
      <c r="C6" s="251"/>
      <c r="D6" s="252">
        <f>Meldungen!O52</f>
        <v>0</v>
      </c>
      <c r="E6" s="251"/>
      <c r="F6" s="251"/>
      <c r="G6" s="251"/>
    </row>
    <row r="7" spans="1:7" ht="15">
      <c r="A7" s="251"/>
      <c r="B7" s="251"/>
      <c r="C7" s="251"/>
      <c r="D7" s="252"/>
      <c r="E7" s="251"/>
      <c r="F7" s="251"/>
      <c r="G7" s="251"/>
    </row>
    <row r="8" spans="1:7" ht="15">
      <c r="A8" s="251"/>
      <c r="B8" s="251" t="s">
        <v>118</v>
      </c>
      <c r="C8" s="251">
        <f>Preisvergabe!D26</f>
        <v>0</v>
      </c>
      <c r="D8" s="257">
        <f>Preisvergabe!D34</f>
        <v>0</v>
      </c>
      <c r="E8" s="251">
        <f>Preisvergabe!E26</f>
        <v>0</v>
      </c>
      <c r="F8" s="257">
        <f>Preisvergabe!E34</f>
        <v>0</v>
      </c>
      <c r="G8" s="251"/>
    </row>
    <row r="9" spans="1:7" ht="15">
      <c r="A9" s="251"/>
      <c r="B9" s="251"/>
      <c r="C9" s="251">
        <f>Preisvergabe!F26</f>
        <v>0</v>
      </c>
      <c r="D9" s="257">
        <f>Preisvergabe!F34</f>
        <v>0</v>
      </c>
      <c r="E9" s="251">
        <f>Preisvergabe!G26</f>
        <v>0</v>
      </c>
      <c r="F9" s="257">
        <f>Preisvergabe!G34</f>
        <v>0</v>
      </c>
      <c r="G9" s="251"/>
    </row>
    <row r="10" spans="1:7" ht="15">
      <c r="A10" s="251"/>
      <c r="B10" s="251"/>
      <c r="C10" s="251">
        <f>Preisvergabe!H26</f>
        <v>0</v>
      </c>
      <c r="D10" s="257" t="str">
        <f>Preisvergabe!H34</f>
        <v> </v>
      </c>
      <c r="E10" s="251">
        <f>Preisvergabe!I26</f>
        <v>0</v>
      </c>
      <c r="F10" s="257" t="str">
        <f>Preisvergabe!I34</f>
        <v> </v>
      </c>
      <c r="G10" s="251"/>
    </row>
    <row r="11" spans="1:7" ht="15">
      <c r="A11" s="251"/>
      <c r="B11" s="251"/>
      <c r="C11" s="251">
        <f>Preisvergabe!J26</f>
        <v>0</v>
      </c>
      <c r="D11" s="257" t="str">
        <f>Preisvergabe!J34</f>
        <v> </v>
      </c>
      <c r="E11" s="251"/>
      <c r="F11" s="260"/>
      <c r="G11" s="251"/>
    </row>
    <row r="12" spans="1:7" ht="15">
      <c r="A12" s="251"/>
      <c r="B12" s="251"/>
      <c r="C12" s="251"/>
      <c r="D12" s="251"/>
      <c r="E12" s="251"/>
      <c r="F12" s="251"/>
      <c r="G12" s="251"/>
    </row>
    <row r="13" spans="1:7" ht="15">
      <c r="A13" s="251"/>
      <c r="B13" s="254" t="s">
        <v>112</v>
      </c>
      <c r="C13" s="90" t="s">
        <v>70</v>
      </c>
      <c r="D13" s="90"/>
      <c r="E13" s="90" t="s">
        <v>113</v>
      </c>
      <c r="F13" s="90" t="s">
        <v>114</v>
      </c>
      <c r="G13" s="90" t="s">
        <v>115</v>
      </c>
    </row>
    <row r="14" spans="2:7" ht="15">
      <c r="B14" s="251" t="str">
        <f>IF(Meldungen!N10=0," ",Meldungen!N10)</f>
        <v> </v>
      </c>
      <c r="C14" s="252" t="str">
        <f>IF(Meldungen!O10=0," ",Meldungen!O10)</f>
        <v> </v>
      </c>
      <c r="E14" s="90"/>
      <c r="F14" s="90"/>
      <c r="G14" s="90"/>
    </row>
    <row r="15" spans="2:7" ht="15">
      <c r="B15" s="251" t="str">
        <f>IF(Meldungen!N11=0," ",Meldungen!N11)</f>
        <v> </v>
      </c>
      <c r="C15" s="252" t="str">
        <f>IF(Meldungen!O11=0," ",Meldungen!O11)</f>
        <v> </v>
      </c>
      <c r="E15" s="90"/>
      <c r="F15" s="90"/>
      <c r="G15" s="90"/>
    </row>
    <row r="16" spans="2:7" ht="15">
      <c r="B16" s="251" t="str">
        <f>IF(Meldungen!N12=0," ",Meldungen!N12)</f>
        <v> </v>
      </c>
      <c r="C16" s="252" t="str">
        <f>IF(Meldungen!O12=0," ",Meldungen!O12)</f>
        <v> </v>
      </c>
      <c r="E16" s="90"/>
      <c r="F16" s="90"/>
      <c r="G16" s="90"/>
    </row>
    <row r="17" spans="2:7" ht="15">
      <c r="B17" s="251" t="str">
        <f>IF(Meldungen!N13=0," ",Meldungen!N13)</f>
        <v> </v>
      </c>
      <c r="C17" s="252" t="str">
        <f>IF(Meldungen!O13=0," ",Meldungen!O13)</f>
        <v> </v>
      </c>
      <c r="E17" s="90"/>
      <c r="F17" s="90"/>
      <c r="G17" s="90"/>
    </row>
    <row r="18" spans="2:7" ht="15">
      <c r="B18" s="251" t="str">
        <f>IF(Meldungen!N14=0," ",Meldungen!N14)</f>
        <v> </v>
      </c>
      <c r="C18" s="252" t="str">
        <f>IF(Meldungen!O14=0," ",Meldungen!O14)</f>
        <v> </v>
      </c>
      <c r="E18" s="90"/>
      <c r="F18" s="90"/>
      <c r="G18" s="90"/>
    </row>
    <row r="19" spans="2:7" ht="15">
      <c r="B19" s="251" t="str">
        <f>IF(Meldungen!N15=0," ",Meldungen!N15)</f>
        <v> </v>
      </c>
      <c r="C19" s="252" t="str">
        <f>IF(Meldungen!O15=0," ",Meldungen!O15)</f>
        <v> </v>
      </c>
      <c r="E19" s="90"/>
      <c r="F19" s="90"/>
      <c r="G19" s="90"/>
    </row>
    <row r="20" spans="2:7" ht="15">
      <c r="B20" s="251" t="str">
        <f>IF(Meldungen!N16=0," ",Meldungen!N16)</f>
        <v> </v>
      </c>
      <c r="C20" s="252" t="str">
        <f>IF(Meldungen!O16=0," ",Meldungen!O16)</f>
        <v> </v>
      </c>
      <c r="E20" s="90"/>
      <c r="F20" s="90"/>
      <c r="G20" s="90"/>
    </row>
    <row r="21" spans="2:7" ht="15">
      <c r="B21" s="251" t="str">
        <f>IF(Meldungen!N17=0," ",Meldungen!N17)</f>
        <v> </v>
      </c>
      <c r="C21" s="252" t="str">
        <f>IF(Meldungen!O17=0," ",Meldungen!O17)</f>
        <v> </v>
      </c>
      <c r="E21" s="90"/>
      <c r="F21" s="90"/>
      <c r="G21" s="90"/>
    </row>
    <row r="22" spans="2:7" ht="15">
      <c r="B22" s="251" t="str">
        <f>IF(Meldungen!N18=0," ",Meldungen!N18)</f>
        <v> </v>
      </c>
      <c r="C22" s="252" t="str">
        <f>IF(Meldungen!O18=0," ",Meldungen!O18)</f>
        <v> </v>
      </c>
      <c r="E22" s="90"/>
      <c r="F22" s="90"/>
      <c r="G22" s="90"/>
    </row>
    <row r="23" spans="2:7" ht="15">
      <c r="B23" s="251" t="str">
        <f>IF(Meldungen!N19=0," ",Meldungen!N19)</f>
        <v> </v>
      </c>
      <c r="C23" s="252" t="str">
        <f>IF(Meldungen!O19=0," ",Meldungen!O19)</f>
        <v> </v>
      </c>
      <c r="E23" s="90"/>
      <c r="F23" s="90"/>
      <c r="G23" s="90"/>
    </row>
    <row r="24" spans="2:7" ht="15">
      <c r="B24" s="251" t="str">
        <f>IF(Meldungen!N20=0," ",Meldungen!N20)</f>
        <v> </v>
      </c>
      <c r="C24" s="252" t="str">
        <f>IF(Meldungen!O20=0," ",Meldungen!O20)</f>
        <v> </v>
      </c>
      <c r="E24" s="90"/>
      <c r="F24" s="90"/>
      <c r="G24" s="90"/>
    </row>
    <row r="25" spans="2:7" ht="15">
      <c r="B25" s="251" t="str">
        <f>IF(Meldungen!N21=0," ",Meldungen!N21)</f>
        <v> </v>
      </c>
      <c r="C25" s="252" t="str">
        <f>IF(Meldungen!O21=0," ",Meldungen!O21)</f>
        <v> </v>
      </c>
      <c r="E25" s="90"/>
      <c r="F25" s="90"/>
      <c r="G25" s="90"/>
    </row>
    <row r="26" spans="2:7" ht="15">
      <c r="B26" s="251" t="str">
        <f>IF(Meldungen!N22=0," ",Meldungen!N22)</f>
        <v> </v>
      </c>
      <c r="C26" s="252" t="str">
        <f>IF(Meldungen!O22=0," ",Meldungen!O22)</f>
        <v> </v>
      </c>
      <c r="E26" s="90"/>
      <c r="F26" s="90"/>
      <c r="G26" s="90"/>
    </row>
    <row r="27" spans="2:7" ht="15">
      <c r="B27" s="251" t="str">
        <f>IF(Meldungen!N23=0," ",Meldungen!N23)</f>
        <v> </v>
      </c>
      <c r="C27" s="252" t="str">
        <f>IF(Meldungen!O23=0," ",Meldungen!O23)</f>
        <v> </v>
      </c>
      <c r="E27" s="90"/>
      <c r="F27" s="90"/>
      <c r="G27" s="90"/>
    </row>
    <row r="28" spans="2:7" ht="15">
      <c r="B28" s="251" t="str">
        <f>IF(Meldungen!N24=0," ",Meldungen!N24)</f>
        <v> </v>
      </c>
      <c r="C28" s="252" t="str">
        <f>IF(Meldungen!O24=0," ",Meldungen!O24)</f>
        <v> </v>
      </c>
      <c r="E28" s="90"/>
      <c r="F28" s="90"/>
      <c r="G28" s="90"/>
    </row>
    <row r="29" spans="2:7" ht="15">
      <c r="B29" s="251" t="str">
        <f>IF(Meldungen!N25=0," ",Meldungen!N25)</f>
        <v> </v>
      </c>
      <c r="C29" s="252" t="str">
        <f>IF(Meldungen!O25=0," ",Meldungen!O25)</f>
        <v> </v>
      </c>
      <c r="E29" s="90"/>
      <c r="F29" s="90"/>
      <c r="G29" s="90"/>
    </row>
    <row r="30" spans="2:7" ht="15">
      <c r="B30" s="251" t="str">
        <f>IF(Meldungen!N26=0," ",Meldungen!N26)</f>
        <v> </v>
      </c>
      <c r="C30" s="252" t="str">
        <f>IF(Meldungen!O26=0," ",Meldungen!O26)</f>
        <v> </v>
      </c>
      <c r="E30" s="90"/>
      <c r="F30" s="90"/>
      <c r="G30" s="90"/>
    </row>
    <row r="31" spans="2:7" ht="15">
      <c r="B31" s="251" t="str">
        <f>IF(Meldungen!N27=0," ",Meldungen!N27)</f>
        <v> </v>
      </c>
      <c r="C31" s="252" t="str">
        <f>IF(Meldungen!O27=0," ",Meldungen!O27)</f>
        <v> </v>
      </c>
      <c r="E31" s="90"/>
      <c r="F31" s="90"/>
      <c r="G31" s="90"/>
    </row>
    <row r="32" spans="2:7" ht="15">
      <c r="B32" s="251" t="str">
        <f>IF(Meldungen!N28=0," ",Meldungen!N28)</f>
        <v> </v>
      </c>
      <c r="C32" s="252" t="str">
        <f>IF(Meldungen!O28=0," ",Meldungen!O28)</f>
        <v> </v>
      </c>
      <c r="E32" s="90"/>
      <c r="F32" s="90"/>
      <c r="G32" s="90"/>
    </row>
    <row r="33" spans="2:7" ht="15">
      <c r="B33" s="251" t="str">
        <f>IF(Meldungen!N29=0," ",Meldungen!N29)</f>
        <v> </v>
      </c>
      <c r="C33" s="252" t="str">
        <f>IF(Meldungen!O29=0," ",Meldungen!O29)</f>
        <v> </v>
      </c>
      <c r="E33" s="90"/>
      <c r="F33" s="90"/>
      <c r="G33" s="90"/>
    </row>
    <row r="34" spans="2:7" ht="15">
      <c r="B34" s="251" t="str">
        <f>IF(Meldungen!N30=0," ",Meldungen!N30)</f>
        <v> </v>
      </c>
      <c r="C34" s="252" t="str">
        <f>IF(Meldungen!O30=0," ",Meldungen!O30)</f>
        <v> </v>
      </c>
      <c r="E34" s="90"/>
      <c r="F34" s="90"/>
      <c r="G34" s="90"/>
    </row>
    <row r="35" spans="2:7" ht="15">
      <c r="B35" s="251" t="str">
        <f>IF(Meldungen!N31=0," ",Meldungen!N31)</f>
        <v> </v>
      </c>
      <c r="C35" s="252" t="str">
        <f>IF(Meldungen!O31=0," ",Meldungen!O31)</f>
        <v> </v>
      </c>
      <c r="E35" s="90"/>
      <c r="F35" s="90"/>
      <c r="G35" s="90"/>
    </row>
    <row r="36" spans="2:7" ht="15">
      <c r="B36" s="251" t="str">
        <f>IF(Meldungen!N32=0," ",Meldungen!N32)</f>
        <v> </v>
      </c>
      <c r="C36" s="252" t="str">
        <f>IF(Meldungen!O32=0," ",Meldungen!O32)</f>
        <v> </v>
      </c>
      <c r="E36" s="90"/>
      <c r="F36" s="90"/>
      <c r="G36" s="90"/>
    </row>
    <row r="37" spans="2:7" ht="15">
      <c r="B37" s="251" t="str">
        <f>IF(Meldungen!N33=0," ",Meldungen!N33)</f>
        <v> </v>
      </c>
      <c r="C37" s="252" t="str">
        <f>IF(Meldungen!O33=0," ",Meldungen!O33)</f>
        <v> </v>
      </c>
      <c r="E37" s="90"/>
      <c r="F37" s="90"/>
      <c r="G37" s="90"/>
    </row>
    <row r="38" spans="2:7" ht="15">
      <c r="B38" s="251" t="str">
        <f>IF(Meldungen!N34=0," ",Meldungen!N34)</f>
        <v> </v>
      </c>
      <c r="C38" s="252" t="str">
        <f>IF(Meldungen!O34=0," ",Meldungen!O34)</f>
        <v> </v>
      </c>
      <c r="E38" s="90"/>
      <c r="F38" s="90"/>
      <c r="G38" s="90"/>
    </row>
    <row r="39" spans="2:7" ht="15">
      <c r="B39" s="251" t="str">
        <f>IF(Meldungen!N35=0," ",Meldungen!N35)</f>
        <v> </v>
      </c>
      <c r="C39" s="252" t="str">
        <f>IF(Meldungen!O35=0," ",Meldungen!O35)</f>
        <v> </v>
      </c>
      <c r="E39" s="90"/>
      <c r="F39" s="90"/>
      <c r="G39" s="90"/>
    </row>
    <row r="43" spans="5:7" ht="12">
      <c r="E43" s="105"/>
      <c r="F43" s="105"/>
      <c r="G43" s="105"/>
    </row>
    <row r="44" spans="5:6" ht="12">
      <c r="E44" t="s">
        <v>116</v>
      </c>
      <c r="F44" t="s">
        <v>119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F27" sqref="F27"/>
    </sheetView>
  </sheetViews>
  <sheetFormatPr defaultColWidth="11.57421875" defaultRowHeight="12.75"/>
  <cols>
    <col min="1" max="1" width="11.140625" style="0" customWidth="1"/>
    <col min="2" max="3" width="14.00390625" style="0" customWidth="1"/>
    <col min="4" max="16384" width="11.421875" style="0" customWidth="1"/>
  </cols>
  <sheetData>
    <row r="1" ht="12">
      <c r="D1" s="119" t="str">
        <f>Meldungen!E1</f>
        <v> </v>
      </c>
    </row>
    <row r="2" spans="1:7" ht="19.5">
      <c r="A2" s="249"/>
      <c r="B2" s="249"/>
      <c r="C2" s="249"/>
      <c r="D2" s="250" t="s">
        <v>110</v>
      </c>
      <c r="E2" s="249"/>
      <c r="F2" s="249"/>
      <c r="G2" s="249"/>
    </row>
    <row r="3" spans="1:7" ht="15">
      <c r="A3" s="89"/>
      <c r="B3" s="89"/>
      <c r="C3" s="89"/>
      <c r="D3" s="89"/>
      <c r="E3" s="89"/>
      <c r="F3" s="89"/>
      <c r="G3" s="89"/>
    </row>
    <row r="4" spans="1:7" ht="15">
      <c r="A4" s="251"/>
      <c r="B4" s="251"/>
      <c r="C4" s="251"/>
      <c r="D4" s="252" t="str">
        <f>Meldungen!P7</f>
        <v>ZG-Klasse 7</v>
      </c>
      <c r="E4" s="251"/>
      <c r="F4" s="251"/>
      <c r="G4" s="251"/>
    </row>
    <row r="5" spans="1:7" ht="15">
      <c r="A5" s="251"/>
      <c r="B5" s="251"/>
      <c r="C5" s="251"/>
      <c r="D5" s="252" t="str">
        <f>Meldungen!P8</f>
        <v>Langhaarrassen</v>
      </c>
      <c r="E5" s="251"/>
      <c r="F5" s="251"/>
      <c r="G5" s="251"/>
    </row>
    <row r="6" spans="1:7" ht="15">
      <c r="A6" s="251"/>
      <c r="B6" s="251"/>
      <c r="C6" s="251"/>
      <c r="D6" s="252">
        <f>Meldungen!Q52</f>
        <v>0</v>
      </c>
      <c r="E6" s="251"/>
      <c r="F6" s="251"/>
      <c r="G6" s="251"/>
    </row>
    <row r="7" spans="1:7" ht="15">
      <c r="A7" s="251"/>
      <c r="B7" s="251"/>
      <c r="C7" s="251"/>
      <c r="D7" s="252"/>
      <c r="E7" s="251"/>
      <c r="F7" s="251"/>
      <c r="G7" s="251"/>
    </row>
    <row r="8" spans="1:7" ht="15">
      <c r="A8" s="251"/>
      <c r="B8" s="251" t="s">
        <v>118</v>
      </c>
      <c r="C8" s="251">
        <f>Preisvergabe!D26</f>
        <v>0</v>
      </c>
      <c r="D8" s="257">
        <f>Preisvergabe!D35</f>
        <v>0</v>
      </c>
      <c r="E8" s="251">
        <f>Preisvergabe!E26</f>
        <v>0</v>
      </c>
      <c r="F8" s="257">
        <f>Preisvergabe!E35</f>
        <v>0</v>
      </c>
      <c r="G8" s="251"/>
    </row>
    <row r="9" spans="1:7" ht="15">
      <c r="A9" s="251"/>
      <c r="B9" s="251"/>
      <c r="C9" s="251">
        <f>Preisvergabe!F26</f>
        <v>0</v>
      </c>
      <c r="D9" s="257">
        <f>Preisvergabe!F35</f>
        <v>0</v>
      </c>
      <c r="E9" s="251">
        <f>Preisvergabe!G26</f>
        <v>0</v>
      </c>
      <c r="F9" s="257">
        <f>Preisvergabe!G35</f>
        <v>0</v>
      </c>
      <c r="G9" s="251"/>
    </row>
    <row r="10" spans="1:7" ht="15">
      <c r="A10" s="251"/>
      <c r="B10" s="251"/>
      <c r="C10" s="251">
        <f>Preisvergabe!H26</f>
        <v>0</v>
      </c>
      <c r="D10" s="257" t="str">
        <f>Preisvergabe!H35</f>
        <v> </v>
      </c>
      <c r="E10" s="251">
        <f>Preisvergabe!I26</f>
        <v>0</v>
      </c>
      <c r="F10" s="257" t="str">
        <f>Preisvergabe!I35</f>
        <v> </v>
      </c>
      <c r="G10" s="251"/>
    </row>
    <row r="11" spans="1:7" ht="15">
      <c r="A11" s="251"/>
      <c r="B11" s="251"/>
      <c r="C11" s="251">
        <f>Preisvergabe!J26</f>
        <v>0</v>
      </c>
      <c r="D11" s="257" t="str">
        <f>Preisvergabe!J35</f>
        <v> </v>
      </c>
      <c r="E11" s="251"/>
      <c r="F11" s="260"/>
      <c r="G11" s="251"/>
    </row>
    <row r="12" spans="1:7" ht="15">
      <c r="A12" s="251"/>
      <c r="B12" s="251"/>
      <c r="C12" s="251"/>
      <c r="D12" s="251"/>
      <c r="E12" s="251"/>
      <c r="F12" s="251"/>
      <c r="G12" s="251"/>
    </row>
    <row r="13" spans="1:7" ht="15">
      <c r="A13" s="251"/>
      <c r="B13" s="254" t="s">
        <v>112</v>
      </c>
      <c r="C13" s="90" t="s">
        <v>70</v>
      </c>
      <c r="D13" s="90"/>
      <c r="E13" s="90" t="s">
        <v>113</v>
      </c>
      <c r="F13" s="90" t="s">
        <v>114</v>
      </c>
      <c r="G13" s="90" t="s">
        <v>115</v>
      </c>
    </row>
    <row r="14" spans="2:7" ht="15">
      <c r="B14" s="251" t="str">
        <f>IF(Meldungen!P10=0," ",Meldungen!P10)</f>
        <v> </v>
      </c>
      <c r="C14" s="252" t="str">
        <f>IF(Meldungen!Q10=0," ",Meldungen!Q10)</f>
        <v> </v>
      </c>
      <c r="E14" s="105"/>
      <c r="F14" s="105"/>
      <c r="G14" s="105"/>
    </row>
    <row r="15" spans="2:7" ht="15">
      <c r="B15" s="251" t="str">
        <f>IF(Meldungen!P11=0," ",Meldungen!P11)</f>
        <v> </v>
      </c>
      <c r="C15" s="252" t="str">
        <f>IF(Meldungen!Q11=0," ",Meldungen!Q11)</f>
        <v> </v>
      </c>
      <c r="E15" s="105"/>
      <c r="F15" s="105"/>
      <c r="G15" s="105"/>
    </row>
    <row r="16" spans="2:7" ht="15">
      <c r="B16" s="251" t="str">
        <f>IF(Meldungen!P12=0," ",Meldungen!P12)</f>
        <v> </v>
      </c>
      <c r="C16" s="252" t="str">
        <f>IF(Meldungen!Q12=0," ",Meldungen!Q12)</f>
        <v> </v>
      </c>
      <c r="E16" s="105"/>
      <c r="F16" s="105"/>
      <c r="G16" s="105"/>
    </row>
    <row r="17" spans="2:7" ht="15">
      <c r="B17" s="251" t="str">
        <f>IF(Meldungen!P13=0," ",Meldungen!P13)</f>
        <v> </v>
      </c>
      <c r="C17" s="252" t="str">
        <f>IF(Meldungen!Q13=0," ",Meldungen!Q13)</f>
        <v> </v>
      </c>
      <c r="E17" s="105"/>
      <c r="F17" s="105"/>
      <c r="G17" s="105"/>
    </row>
    <row r="18" spans="2:7" ht="15">
      <c r="B18" s="251" t="str">
        <f>IF(Meldungen!P14=0," ",Meldungen!P14)</f>
        <v> </v>
      </c>
      <c r="C18" s="252" t="str">
        <f>IF(Meldungen!Q14=0," ",Meldungen!Q14)</f>
        <v> </v>
      </c>
      <c r="E18" s="105"/>
      <c r="F18" s="105"/>
      <c r="G18" s="105"/>
    </row>
    <row r="19" spans="2:7" ht="15">
      <c r="B19" s="251" t="str">
        <f>IF(Meldungen!P15=0," ",Meldungen!P15)</f>
        <v> </v>
      </c>
      <c r="C19" s="252" t="str">
        <f>IF(Meldungen!Q15=0," ",Meldungen!Q15)</f>
        <v> </v>
      </c>
      <c r="E19" s="105"/>
      <c r="F19" s="105"/>
      <c r="G19" s="105"/>
    </row>
    <row r="20" spans="2:7" ht="15">
      <c r="B20" s="251" t="str">
        <f>IF(Meldungen!P16=0," ",Meldungen!P16)</f>
        <v> </v>
      </c>
      <c r="C20" s="252" t="str">
        <f>IF(Meldungen!Q16=0," ",Meldungen!Q16)</f>
        <v> </v>
      </c>
      <c r="E20" s="105"/>
      <c r="F20" s="105"/>
      <c r="G20" s="105"/>
    </row>
    <row r="21" spans="2:7" ht="15">
      <c r="B21" s="251" t="str">
        <f>IF(Meldungen!P17=0," ",Meldungen!P17)</f>
        <v> </v>
      </c>
      <c r="C21" s="252" t="str">
        <f>IF(Meldungen!Q17=0," ",Meldungen!Q17)</f>
        <v> </v>
      </c>
      <c r="E21" s="105"/>
      <c r="F21" s="105"/>
      <c r="G21" s="105"/>
    </row>
    <row r="22" spans="2:7" ht="15">
      <c r="B22" s="251" t="str">
        <f>IF(Meldungen!P18=0," ",Meldungen!P18)</f>
        <v> </v>
      </c>
      <c r="C22" s="252" t="str">
        <f>IF(Meldungen!Q18=0," ",Meldungen!Q18)</f>
        <v> </v>
      </c>
      <c r="E22" s="105"/>
      <c r="F22" s="105"/>
      <c r="G22" s="105"/>
    </row>
    <row r="23" spans="2:7" ht="15">
      <c r="B23" s="251" t="str">
        <f>IF(Meldungen!P19=0," ",Meldungen!P19)</f>
        <v> </v>
      </c>
      <c r="C23" s="252" t="str">
        <f>IF(Meldungen!Q19=0," ",Meldungen!Q19)</f>
        <v> </v>
      </c>
      <c r="E23" s="105"/>
      <c r="F23" s="105"/>
      <c r="G23" s="105"/>
    </row>
    <row r="24" spans="2:7" ht="15">
      <c r="B24" s="251" t="str">
        <f>IF(Meldungen!P20=0," ",Meldungen!P20)</f>
        <v> </v>
      </c>
      <c r="C24" s="252" t="str">
        <f>IF(Meldungen!Q20=0," ",Meldungen!Q20)</f>
        <v> </v>
      </c>
      <c r="E24" s="105"/>
      <c r="F24" s="105"/>
      <c r="G24" s="105"/>
    </row>
    <row r="25" spans="2:7" ht="15">
      <c r="B25" s="251" t="str">
        <f>IF(Meldungen!P21=0," ",Meldungen!P21)</f>
        <v> </v>
      </c>
      <c r="C25" s="252" t="str">
        <f>IF(Meldungen!Q21=0," ",Meldungen!Q21)</f>
        <v> </v>
      </c>
      <c r="E25" s="105"/>
      <c r="F25" s="105"/>
      <c r="G25" s="105"/>
    </row>
    <row r="26" spans="2:7" ht="15">
      <c r="B26" s="251" t="str">
        <f>IF(Meldungen!P22=0," ",Meldungen!P22)</f>
        <v> </v>
      </c>
      <c r="C26" s="252" t="str">
        <f>IF(Meldungen!Q22=0," ",Meldungen!Q22)</f>
        <v> </v>
      </c>
      <c r="E26" s="105"/>
      <c r="F26" s="105"/>
      <c r="G26" s="105"/>
    </row>
    <row r="27" spans="2:7" ht="15">
      <c r="B27" s="251" t="str">
        <f>IF(Meldungen!P23=0," ",Meldungen!P23)</f>
        <v> </v>
      </c>
      <c r="C27" s="252" t="str">
        <f>IF(Meldungen!Q23=0," ",Meldungen!Q23)</f>
        <v> </v>
      </c>
      <c r="E27" s="105"/>
      <c r="F27" s="105"/>
      <c r="G27" s="105"/>
    </row>
    <row r="28" spans="2:7" ht="15">
      <c r="B28" s="251" t="str">
        <f>IF(Meldungen!P24=0," ",Meldungen!P24)</f>
        <v> </v>
      </c>
      <c r="C28" s="252" t="str">
        <f>IF(Meldungen!Q24=0," ",Meldungen!Q24)</f>
        <v> </v>
      </c>
      <c r="E28" s="105"/>
      <c r="F28" s="105"/>
      <c r="G28" s="105"/>
    </row>
    <row r="29" spans="2:7" ht="15">
      <c r="B29" s="251" t="str">
        <f>IF(Meldungen!P25=0," ",Meldungen!P25)</f>
        <v> </v>
      </c>
      <c r="C29" s="252" t="str">
        <f>IF(Meldungen!Q25=0," ",Meldungen!Q25)</f>
        <v> </v>
      </c>
      <c r="E29" s="105"/>
      <c r="F29" s="105"/>
      <c r="G29" s="105"/>
    </row>
    <row r="30" spans="2:7" ht="15">
      <c r="B30" s="251" t="str">
        <f>IF(Meldungen!P26=0," ",Meldungen!P26)</f>
        <v> </v>
      </c>
      <c r="C30" s="252" t="str">
        <f>IF(Meldungen!Q26=0," ",Meldungen!Q26)</f>
        <v> </v>
      </c>
      <c r="E30" s="105"/>
      <c r="F30" s="105"/>
      <c r="G30" s="105"/>
    </row>
    <row r="31" spans="2:7" ht="15">
      <c r="B31" s="251" t="str">
        <f>IF(Meldungen!P27=0," ",Meldungen!P27)</f>
        <v> </v>
      </c>
      <c r="C31" s="252" t="str">
        <f>IF(Meldungen!Q27=0," ",Meldungen!Q27)</f>
        <v> </v>
      </c>
      <c r="E31" s="105"/>
      <c r="F31" s="105"/>
      <c r="G31" s="105"/>
    </row>
    <row r="32" spans="2:7" ht="15">
      <c r="B32" s="251" t="str">
        <f>IF(Meldungen!P28=0," ",Meldungen!P28)</f>
        <v> </v>
      </c>
      <c r="C32" s="252" t="str">
        <f>IF(Meldungen!Q28=0," ",Meldungen!Q28)</f>
        <v> </v>
      </c>
      <c r="E32" s="105"/>
      <c r="F32" s="105"/>
      <c r="G32" s="105"/>
    </row>
    <row r="33" spans="2:7" ht="15">
      <c r="B33" s="251" t="str">
        <f>IF(Meldungen!P29=0," ",Meldungen!P29)</f>
        <v> </v>
      </c>
      <c r="C33" s="252" t="str">
        <f>IF(Meldungen!Q29=0," ",Meldungen!Q29)</f>
        <v> </v>
      </c>
      <c r="E33" s="105"/>
      <c r="F33" s="105"/>
      <c r="G33" s="105"/>
    </row>
    <row r="34" spans="2:7" ht="15">
      <c r="B34" s="251" t="str">
        <f>IF(Meldungen!P30=0," ",Meldungen!P30)</f>
        <v> </v>
      </c>
      <c r="C34" s="252" t="str">
        <f>IF(Meldungen!Q30=0," ",Meldungen!Q30)</f>
        <v> </v>
      </c>
      <c r="E34" s="105"/>
      <c r="F34" s="105"/>
      <c r="G34" s="105"/>
    </row>
    <row r="35" spans="2:7" ht="15">
      <c r="B35" s="251" t="str">
        <f>IF(Meldungen!P31=0," ",Meldungen!P31)</f>
        <v> </v>
      </c>
      <c r="C35" s="252" t="str">
        <f>IF(Meldungen!Q31=0," ",Meldungen!Q31)</f>
        <v> </v>
      </c>
      <c r="E35" s="105"/>
      <c r="F35" s="105"/>
      <c r="G35" s="105"/>
    </row>
    <row r="36" spans="2:7" ht="15">
      <c r="B36" s="251" t="str">
        <f>IF(Meldungen!P32=0," ",Meldungen!P32)</f>
        <v> </v>
      </c>
      <c r="C36" s="252" t="str">
        <f>IF(Meldungen!Q32=0," ",Meldungen!Q32)</f>
        <v> </v>
      </c>
      <c r="E36" s="105"/>
      <c r="F36" s="105"/>
      <c r="G36" s="105"/>
    </row>
    <row r="37" spans="2:7" ht="15">
      <c r="B37" s="251" t="str">
        <f>IF(Meldungen!P33=0," ",Meldungen!P33)</f>
        <v> </v>
      </c>
      <c r="C37" s="252" t="str">
        <f>IF(Meldungen!Q33=0," ",Meldungen!Q33)</f>
        <v> </v>
      </c>
      <c r="E37" s="105"/>
      <c r="F37" s="105"/>
      <c r="G37" s="105"/>
    </row>
    <row r="38" spans="2:7" ht="15">
      <c r="B38" s="251" t="str">
        <f>IF(Meldungen!P34=0," ",Meldungen!P34)</f>
        <v> </v>
      </c>
      <c r="C38" s="252" t="str">
        <f>IF(Meldungen!Q34=0," ",Meldungen!Q34)</f>
        <v> </v>
      </c>
      <c r="E38" s="105"/>
      <c r="F38" s="105"/>
      <c r="G38" s="105"/>
    </row>
    <row r="39" spans="2:7" ht="15">
      <c r="B39" s="251" t="str">
        <f>IF(Meldungen!P35=0," ",Meldungen!P35)</f>
        <v> </v>
      </c>
      <c r="C39" s="252" t="str">
        <f>IF(Meldungen!Q35=0," ",Meldungen!Q35)</f>
        <v> </v>
      </c>
      <c r="E39" s="105"/>
      <c r="F39" s="105"/>
      <c r="G39" s="105"/>
    </row>
    <row r="40" spans="2:7" ht="15">
      <c r="B40" s="251" t="str">
        <f>IF(Meldungen!P36=0," ",Meldungen!P36)</f>
        <v> </v>
      </c>
      <c r="C40" s="252" t="str">
        <f>IF(Meldungen!Q36=0," ",Meldungen!Q36)</f>
        <v> </v>
      </c>
      <c r="E40" s="105"/>
      <c r="F40" s="105"/>
      <c r="G40" s="105"/>
    </row>
    <row r="44" spans="5:7" ht="12">
      <c r="E44" s="105"/>
      <c r="F44" s="105"/>
      <c r="G44" s="105"/>
    </row>
    <row r="45" spans="5:6" ht="12">
      <c r="E45" t="s">
        <v>116</v>
      </c>
      <c r="F45" t="s">
        <v>119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F27" sqref="F27"/>
    </sheetView>
  </sheetViews>
  <sheetFormatPr defaultColWidth="11.57421875" defaultRowHeight="12.75"/>
  <cols>
    <col min="1" max="1" width="11.421875" style="0" customWidth="1"/>
    <col min="2" max="2" width="15.00390625" style="0" customWidth="1"/>
    <col min="3" max="16384" width="11.421875" style="0" customWidth="1"/>
  </cols>
  <sheetData>
    <row r="1" ht="12">
      <c r="D1" s="119" t="str">
        <f>Meldungen!E1</f>
        <v> </v>
      </c>
    </row>
    <row r="2" spans="1:7" ht="19.5">
      <c r="A2" s="249"/>
      <c r="B2" s="249"/>
      <c r="C2" s="249"/>
      <c r="D2" s="250" t="s">
        <v>110</v>
      </c>
      <c r="E2" s="249"/>
      <c r="F2" s="249"/>
      <c r="G2" s="249"/>
    </row>
    <row r="3" spans="1:7" ht="15">
      <c r="A3" s="89"/>
      <c r="B3" s="89"/>
      <c r="C3" s="89"/>
      <c r="D3" s="89"/>
      <c r="E3" s="89"/>
      <c r="F3" s="89"/>
      <c r="G3" s="89"/>
    </row>
    <row r="4" spans="1:7" ht="15">
      <c r="A4" s="251"/>
      <c r="B4" s="251"/>
      <c r="C4" s="251"/>
      <c r="D4" s="252" t="str">
        <f>Meldungen!R7</f>
        <v>Sonderklasse</v>
      </c>
      <c r="E4" s="251"/>
      <c r="F4" s="251"/>
      <c r="G4" s="251"/>
    </row>
    <row r="5" spans="1:7" ht="15">
      <c r="A5" s="251"/>
      <c r="B5" s="251"/>
      <c r="C5" s="251"/>
      <c r="D5" s="252" t="str">
        <f>Meldungen!R8</f>
        <v>Jugend</v>
      </c>
      <c r="E5" s="251"/>
      <c r="F5" s="251"/>
      <c r="G5" s="251"/>
    </row>
    <row r="6" spans="1:7" ht="15">
      <c r="A6" s="251"/>
      <c r="B6" s="251"/>
      <c r="C6" s="251"/>
      <c r="D6" s="252">
        <f>Meldungen!S52</f>
        <v>0</v>
      </c>
      <c r="E6" s="251"/>
      <c r="F6" s="251"/>
      <c r="G6" s="251"/>
    </row>
    <row r="7" spans="1:7" ht="15">
      <c r="A7" s="251"/>
      <c r="B7" s="251"/>
      <c r="C7" s="251"/>
      <c r="D7" s="252"/>
      <c r="E7" s="251"/>
      <c r="F7" s="251"/>
      <c r="G7" s="251"/>
    </row>
    <row r="8" spans="1:7" ht="15">
      <c r="A8" s="251"/>
      <c r="B8" s="251" t="s">
        <v>118</v>
      </c>
      <c r="C8" s="251">
        <f>Preisvergabe!D26</f>
        <v>0</v>
      </c>
      <c r="D8" s="257">
        <f>Preisvergabe!D36</f>
        <v>0</v>
      </c>
      <c r="E8" s="251">
        <f>Preisvergabe!E26</f>
        <v>0</v>
      </c>
      <c r="F8" s="257">
        <f>Preisvergabe!E36</f>
        <v>0</v>
      </c>
      <c r="G8" s="251"/>
    </row>
    <row r="9" spans="1:7" ht="15">
      <c r="A9" s="251"/>
      <c r="B9" s="251"/>
      <c r="C9" s="251">
        <f>Preisvergabe!F26</f>
        <v>0</v>
      </c>
      <c r="D9" s="257">
        <f>Preisvergabe!F36</f>
        <v>0</v>
      </c>
      <c r="E9" s="251">
        <f>Preisvergabe!G26</f>
        <v>0</v>
      </c>
      <c r="F9" s="257">
        <f>Preisvergabe!G36</f>
        <v>0</v>
      </c>
      <c r="G9" s="251"/>
    </row>
    <row r="10" spans="1:7" ht="15">
      <c r="A10" s="251"/>
      <c r="B10" s="251"/>
      <c r="C10" s="251">
        <f>Preisvergabe!H26</f>
        <v>0</v>
      </c>
      <c r="D10" s="257" t="str">
        <f>Preisvergabe!H36</f>
        <v> </v>
      </c>
      <c r="E10" s="251">
        <f>Preisvergabe!I26</f>
        <v>0</v>
      </c>
      <c r="F10" s="257" t="str">
        <f>Preisvergabe!I36</f>
        <v> </v>
      </c>
      <c r="G10" s="251"/>
    </row>
    <row r="11" spans="1:7" ht="15">
      <c r="A11" s="251"/>
      <c r="B11" s="251"/>
      <c r="C11" s="251">
        <f>Preisvergabe!J26</f>
        <v>0</v>
      </c>
      <c r="D11" s="257" t="str">
        <f>Preisvergabe!J36</f>
        <v> </v>
      </c>
      <c r="E11" s="251"/>
      <c r="F11" s="260"/>
      <c r="G11" s="251"/>
    </row>
    <row r="12" spans="1:7" ht="15">
      <c r="A12" s="251"/>
      <c r="B12" s="251"/>
      <c r="C12" s="251"/>
      <c r="D12" s="251"/>
      <c r="E12" s="251"/>
      <c r="F12" s="251"/>
      <c r="G12" s="251"/>
    </row>
    <row r="13" spans="1:7" ht="15">
      <c r="A13" s="251"/>
      <c r="B13" s="254" t="s">
        <v>112</v>
      </c>
      <c r="C13" s="90" t="s">
        <v>70</v>
      </c>
      <c r="D13" s="90"/>
      <c r="E13" s="90" t="s">
        <v>113</v>
      </c>
      <c r="F13" s="90" t="s">
        <v>114</v>
      </c>
      <c r="G13" s="90" t="s">
        <v>115</v>
      </c>
    </row>
    <row r="14" spans="2:7" ht="15">
      <c r="B14" s="251" t="str">
        <f>IF(Meldungen!R10=0," ",Meldungen!R10)</f>
        <v> </v>
      </c>
      <c r="C14" s="252" t="str">
        <f>IF(Meldungen!S10=0," ",Meldungen!S10)</f>
        <v> </v>
      </c>
      <c r="E14" s="105"/>
      <c r="F14" s="105"/>
      <c r="G14" s="105"/>
    </row>
    <row r="15" spans="2:7" ht="15">
      <c r="B15" s="251" t="str">
        <f>IF(Meldungen!R11=0," ",Meldungen!R11)</f>
        <v> </v>
      </c>
      <c r="C15" s="252" t="str">
        <f>IF(Meldungen!S11=0," ",Meldungen!S11)</f>
        <v> </v>
      </c>
      <c r="E15" s="105"/>
      <c r="F15" s="105"/>
      <c r="G15" s="105"/>
    </row>
    <row r="16" spans="2:7" ht="15">
      <c r="B16" s="251" t="str">
        <f>IF(Meldungen!R12=0," ",Meldungen!R12)</f>
        <v> </v>
      </c>
      <c r="C16" s="252" t="str">
        <f>IF(Meldungen!S12=0," ",Meldungen!S12)</f>
        <v> </v>
      </c>
      <c r="E16" s="105"/>
      <c r="F16" s="105"/>
      <c r="G16" s="105"/>
    </row>
    <row r="17" spans="2:7" ht="15">
      <c r="B17" s="251" t="str">
        <f>IF(Meldungen!R13=0," ",Meldungen!R13)</f>
        <v> </v>
      </c>
      <c r="C17" s="252" t="str">
        <f>IF(Meldungen!S13=0," ",Meldungen!S13)</f>
        <v> </v>
      </c>
      <c r="E17" s="105"/>
      <c r="F17" s="105"/>
      <c r="G17" s="105"/>
    </row>
    <row r="18" spans="2:7" ht="15">
      <c r="B18" s="251" t="str">
        <f>IF(Meldungen!R14=0," ",Meldungen!R14)</f>
        <v> </v>
      </c>
      <c r="C18" s="252" t="str">
        <f>IF(Meldungen!S14=0," ",Meldungen!S14)</f>
        <v> </v>
      </c>
      <c r="E18" s="105"/>
      <c r="F18" s="105"/>
      <c r="G18" s="105"/>
    </row>
    <row r="19" spans="2:7" ht="15">
      <c r="B19" s="251" t="str">
        <f>IF(Meldungen!R15=0," ",Meldungen!R15)</f>
        <v> </v>
      </c>
      <c r="C19" s="252" t="str">
        <f>IF(Meldungen!S15=0," ",Meldungen!S15)</f>
        <v> </v>
      </c>
      <c r="E19" s="105"/>
      <c r="F19" s="105"/>
      <c r="G19" s="105"/>
    </row>
    <row r="20" spans="2:7" ht="15">
      <c r="B20" s="251" t="str">
        <f>IF(Meldungen!R16=0," ",Meldungen!R16)</f>
        <v> </v>
      </c>
      <c r="C20" s="252" t="str">
        <f>IF(Meldungen!S16=0," ",Meldungen!S16)</f>
        <v> </v>
      </c>
      <c r="E20" s="105"/>
      <c r="F20" s="105"/>
      <c r="G20" s="105"/>
    </row>
    <row r="21" spans="2:7" ht="15">
      <c r="B21" s="251" t="str">
        <f>IF(Meldungen!R17=0," ",Meldungen!R17)</f>
        <v> </v>
      </c>
      <c r="C21" s="252" t="str">
        <f>IF(Meldungen!S17=0," ",Meldungen!S17)</f>
        <v> </v>
      </c>
      <c r="E21" s="105"/>
      <c r="F21" s="105"/>
      <c r="G21" s="105"/>
    </row>
    <row r="22" spans="2:7" ht="15">
      <c r="B22" s="251" t="str">
        <f>IF(Meldungen!R18=0," ",Meldungen!R18)</f>
        <v> </v>
      </c>
      <c r="C22" s="252" t="str">
        <f>IF(Meldungen!S18=0," ",Meldungen!S18)</f>
        <v> </v>
      </c>
      <c r="E22" s="105"/>
      <c r="F22" s="105"/>
      <c r="G22" s="105"/>
    </row>
    <row r="23" spans="2:7" ht="15">
      <c r="B23" s="251" t="str">
        <f>IF(Meldungen!R19=0," ",Meldungen!R19)</f>
        <v> </v>
      </c>
      <c r="C23" s="252" t="str">
        <f>IF(Meldungen!S19=0," ",Meldungen!S19)</f>
        <v> </v>
      </c>
      <c r="E23" s="105"/>
      <c r="F23" s="105"/>
      <c r="G23" s="105"/>
    </row>
    <row r="24" spans="2:7" ht="15">
      <c r="B24" s="251" t="str">
        <f>IF(Meldungen!R20=0," ",Meldungen!R20)</f>
        <v> </v>
      </c>
      <c r="C24" s="252" t="str">
        <f>IF(Meldungen!S20=0," ",Meldungen!S20)</f>
        <v> </v>
      </c>
      <c r="E24" s="105"/>
      <c r="F24" s="105"/>
      <c r="G24" s="105"/>
    </row>
    <row r="25" spans="2:7" ht="15">
      <c r="B25" s="251" t="str">
        <f>IF(Meldungen!R21=0," ",Meldungen!R21)</f>
        <v> </v>
      </c>
      <c r="C25" s="252" t="str">
        <f>IF(Meldungen!S21=0," ",Meldungen!S21)</f>
        <v> </v>
      </c>
      <c r="E25" s="105"/>
      <c r="F25" s="105"/>
      <c r="G25" s="105"/>
    </row>
    <row r="26" spans="2:7" ht="15">
      <c r="B26" s="251" t="str">
        <f>IF(Meldungen!R22=0," ",Meldungen!R22)</f>
        <v> </v>
      </c>
      <c r="C26" s="252" t="str">
        <f>IF(Meldungen!S22=0," ",Meldungen!S22)</f>
        <v> </v>
      </c>
      <c r="E26" s="105"/>
      <c r="F26" s="105"/>
      <c r="G26" s="105"/>
    </row>
    <row r="27" spans="2:7" ht="15">
      <c r="B27" s="251" t="str">
        <f>IF(Meldungen!R23=0," ",Meldungen!R23)</f>
        <v> </v>
      </c>
      <c r="C27" s="252" t="str">
        <f>IF(Meldungen!S23=0," ",Meldungen!S23)</f>
        <v> </v>
      </c>
      <c r="E27" s="105"/>
      <c r="F27" s="105"/>
      <c r="G27" s="105"/>
    </row>
    <row r="28" spans="2:7" ht="15">
      <c r="B28" s="251" t="str">
        <f>IF(Meldungen!R24=0," ",Meldungen!R24)</f>
        <v> </v>
      </c>
      <c r="C28" s="252" t="str">
        <f>IF(Meldungen!S24=0," ",Meldungen!S24)</f>
        <v> </v>
      </c>
      <c r="E28" s="105"/>
      <c r="F28" s="105"/>
      <c r="G28" s="105"/>
    </row>
    <row r="29" spans="2:7" ht="15">
      <c r="B29" s="251" t="str">
        <f>IF(Meldungen!R25=0," ",Meldungen!R25)</f>
        <v> </v>
      </c>
      <c r="C29" s="252" t="str">
        <f>IF(Meldungen!S25=0," ",Meldungen!S25)</f>
        <v> </v>
      </c>
      <c r="E29" s="105"/>
      <c r="F29" s="105"/>
      <c r="G29" s="105"/>
    </row>
    <row r="30" spans="2:7" ht="15">
      <c r="B30" s="251" t="str">
        <f>IF(Meldungen!R26=0," ",Meldungen!R26)</f>
        <v> </v>
      </c>
      <c r="C30" s="252" t="str">
        <f>IF(Meldungen!S26=0," ",Meldungen!S26)</f>
        <v> </v>
      </c>
      <c r="E30" s="105"/>
      <c r="F30" s="105"/>
      <c r="G30" s="105"/>
    </row>
    <row r="31" spans="2:7" ht="15">
      <c r="B31" s="251" t="str">
        <f>IF(Meldungen!R27=0," ",Meldungen!R27)</f>
        <v> </v>
      </c>
      <c r="C31" s="252" t="str">
        <f>IF(Meldungen!S27=0," ",Meldungen!S27)</f>
        <v> </v>
      </c>
      <c r="E31" s="105"/>
      <c r="F31" s="105"/>
      <c r="G31" s="105"/>
    </row>
    <row r="32" spans="2:7" ht="15">
      <c r="B32" s="251" t="str">
        <f>IF(Meldungen!R28=0," ",Meldungen!R28)</f>
        <v> </v>
      </c>
      <c r="C32" s="252" t="str">
        <f>IF(Meldungen!S28=0," ",Meldungen!S28)</f>
        <v> </v>
      </c>
      <c r="E32" s="105"/>
      <c r="F32" s="105"/>
      <c r="G32" s="105"/>
    </row>
    <row r="33" spans="2:7" ht="15">
      <c r="B33" s="251" t="str">
        <f>IF(Meldungen!R29=0," ",Meldungen!R29)</f>
        <v> </v>
      </c>
      <c r="C33" s="252" t="str">
        <f>IF(Meldungen!S29=0," ",Meldungen!S29)</f>
        <v> </v>
      </c>
      <c r="E33" s="105"/>
      <c r="F33" s="105"/>
      <c r="G33" s="105"/>
    </row>
    <row r="34" spans="2:7" ht="15">
      <c r="B34" s="251" t="str">
        <f>IF(Meldungen!R30=0," ",Meldungen!R30)</f>
        <v> </v>
      </c>
      <c r="C34" s="252" t="str">
        <f>IF(Meldungen!S30=0," ",Meldungen!S30)</f>
        <v> </v>
      </c>
      <c r="E34" s="105"/>
      <c r="F34" s="105"/>
      <c r="G34" s="105"/>
    </row>
    <row r="35" spans="2:7" ht="15">
      <c r="B35" s="251" t="str">
        <f>IF(Meldungen!R31=0," ",Meldungen!R31)</f>
        <v> </v>
      </c>
      <c r="C35" s="252" t="str">
        <f>IF(Meldungen!S31=0," ",Meldungen!S31)</f>
        <v> </v>
      </c>
      <c r="E35" s="105"/>
      <c r="F35" s="105"/>
      <c r="G35" s="105"/>
    </row>
    <row r="36" spans="2:7" ht="15">
      <c r="B36" s="251" t="str">
        <f>IF(Meldungen!R32=0," ",Meldungen!R32)</f>
        <v> </v>
      </c>
      <c r="C36" s="252" t="str">
        <f>IF(Meldungen!S32=0," ",Meldungen!S32)</f>
        <v> </v>
      </c>
      <c r="E36" s="105"/>
      <c r="F36" s="105"/>
      <c r="G36" s="105"/>
    </row>
    <row r="37" spans="2:7" ht="15">
      <c r="B37" s="251" t="str">
        <f>IF(Meldungen!R33=0," ",Meldungen!R33)</f>
        <v> </v>
      </c>
      <c r="C37" s="252" t="str">
        <f>IF(Meldungen!S33=0," ",Meldungen!S33)</f>
        <v> </v>
      </c>
      <c r="E37" s="105"/>
      <c r="F37" s="105"/>
      <c r="G37" s="105"/>
    </row>
    <row r="38" spans="2:7" ht="15">
      <c r="B38" s="251" t="str">
        <f>IF(Meldungen!R34=0," ",Meldungen!R34)</f>
        <v> </v>
      </c>
      <c r="C38" s="252" t="str">
        <f>IF(Meldungen!S34=0," ",Meldungen!S34)</f>
        <v> </v>
      </c>
      <c r="E38" s="105"/>
      <c r="F38" s="105"/>
      <c r="G38" s="105"/>
    </row>
    <row r="39" spans="2:7" ht="15">
      <c r="B39" s="251" t="str">
        <f>IF(Meldungen!R35=0," ",Meldungen!R35)</f>
        <v> </v>
      </c>
      <c r="C39" s="252" t="str">
        <f>IF(Meldungen!S35=0," ",Meldungen!S35)</f>
        <v> </v>
      </c>
      <c r="E39" s="105"/>
      <c r="F39" s="105"/>
      <c r="G39" s="105"/>
    </row>
    <row r="40" spans="2:3" ht="15">
      <c r="B40" s="251" t="str">
        <f>IF(Meldungen!R41=0," ",Meldungen!R41)</f>
        <v> </v>
      </c>
      <c r="C40" s="252" t="str">
        <f>IF(Meldungen!S41=0," ",Meldungen!S41)</f>
        <v> </v>
      </c>
    </row>
    <row r="44" spans="5:7" ht="12">
      <c r="E44" s="105"/>
      <c r="F44" s="105"/>
      <c r="G44" s="105"/>
    </row>
    <row r="45" spans="5:6" ht="12">
      <c r="E45" t="s">
        <v>116</v>
      </c>
      <c r="F45" t="s">
        <v>119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F27" sqref="F27"/>
    </sheetView>
  </sheetViews>
  <sheetFormatPr defaultColWidth="11.57421875" defaultRowHeight="12.75"/>
  <cols>
    <col min="1" max="1" width="11.140625" style="0" customWidth="1"/>
    <col min="2" max="2" width="15.421875" style="0" customWidth="1"/>
    <col min="3" max="3" width="13.8515625" style="0" customWidth="1"/>
    <col min="4" max="16384" width="11.421875" style="0" customWidth="1"/>
  </cols>
  <sheetData>
    <row r="1" ht="12">
      <c r="D1" s="119" t="str">
        <f>Meldungen!E1</f>
        <v> </v>
      </c>
    </row>
    <row r="2" spans="1:7" ht="19.5">
      <c r="A2" s="249"/>
      <c r="B2" s="249"/>
      <c r="C2" s="249"/>
      <c r="D2" s="250" t="s">
        <v>110</v>
      </c>
      <c r="E2" s="249"/>
      <c r="F2" s="249"/>
      <c r="G2" s="249"/>
    </row>
    <row r="3" spans="1:7" ht="15">
      <c r="A3" s="89"/>
      <c r="B3" s="89"/>
      <c r="C3" s="89"/>
      <c r="D3" s="89"/>
      <c r="E3" s="89"/>
      <c r="F3" s="89"/>
      <c r="G3" s="89"/>
    </row>
    <row r="4" spans="1:7" ht="15">
      <c r="A4" s="251"/>
      <c r="B4" s="251"/>
      <c r="C4" s="251"/>
      <c r="D4" s="252" t="str">
        <f>Meldungen!T7</f>
        <v>Sonderklasse</v>
      </c>
      <c r="E4" s="251"/>
      <c r="F4" s="251"/>
      <c r="G4" s="251"/>
    </row>
    <row r="5" spans="1:7" ht="15">
      <c r="A5" s="251"/>
      <c r="B5" s="251"/>
      <c r="C5" s="251"/>
      <c r="D5" s="252" t="str">
        <f>Meldungen!T8</f>
        <v>Jgt. Jugend</v>
      </c>
      <c r="E5" s="251"/>
      <c r="F5" s="251"/>
      <c r="G5" s="251"/>
    </row>
    <row r="6" spans="1:7" ht="15">
      <c r="A6" s="251"/>
      <c r="B6" s="251"/>
      <c r="C6" s="251"/>
      <c r="D6" s="252">
        <f>Meldungen!U52</f>
        <v>0</v>
      </c>
      <c r="E6" s="251"/>
      <c r="F6" s="251"/>
      <c r="G6" s="251"/>
    </row>
    <row r="7" spans="1:7" ht="15">
      <c r="A7" s="251"/>
      <c r="B7" s="251"/>
      <c r="C7" s="251"/>
      <c r="D7" s="252"/>
      <c r="E7" s="251"/>
      <c r="F7" s="251"/>
      <c r="G7" s="251"/>
    </row>
    <row r="8" spans="1:7" ht="15">
      <c r="A8" s="251"/>
      <c r="B8" s="251" t="s">
        <v>118</v>
      </c>
      <c r="C8" s="251">
        <f>Preisvergabe!D26</f>
        <v>0</v>
      </c>
      <c r="D8" s="257">
        <f>Preisvergabe!D40</f>
        <v>0</v>
      </c>
      <c r="E8" s="251">
        <f>Preisvergabe!E26</f>
        <v>0</v>
      </c>
      <c r="F8" s="257">
        <f>Preisvergabe!E40</f>
        <v>0</v>
      </c>
      <c r="G8" s="251"/>
    </row>
    <row r="9" spans="1:7" ht="15">
      <c r="A9" s="251"/>
      <c r="B9" s="251"/>
      <c r="C9" s="251">
        <f>Preisvergabe!F26</f>
        <v>0</v>
      </c>
      <c r="D9" s="257">
        <f>Preisvergabe!F40</f>
        <v>0</v>
      </c>
      <c r="E9" s="251">
        <f>Preisvergabe!G26</f>
        <v>0</v>
      </c>
      <c r="F9" s="257">
        <f>Preisvergabe!G40</f>
        <v>0</v>
      </c>
      <c r="G9" s="251"/>
    </row>
    <row r="10" spans="1:7" ht="15">
      <c r="A10" s="251"/>
      <c r="B10" s="251"/>
      <c r="C10" s="251">
        <f>Preisvergabe!H26</f>
        <v>0</v>
      </c>
      <c r="D10" s="257" t="str">
        <f>Preisvergabe!H40</f>
        <v> </v>
      </c>
      <c r="E10" s="251">
        <f>Preisvergabe!I26</f>
        <v>0</v>
      </c>
      <c r="F10" s="257" t="str">
        <f>Preisvergabe!I40</f>
        <v> </v>
      </c>
      <c r="G10" s="251"/>
    </row>
    <row r="11" spans="1:7" ht="15">
      <c r="A11" s="251"/>
      <c r="B11" s="251"/>
      <c r="C11" s="251">
        <f>Preisvergabe!J26</f>
        <v>0</v>
      </c>
      <c r="D11" s="257" t="str">
        <f>Preisvergabe!J40</f>
        <v> </v>
      </c>
      <c r="E11" s="251"/>
      <c r="F11" s="260"/>
      <c r="G11" s="251"/>
    </row>
    <row r="12" spans="1:7" ht="15">
      <c r="A12" s="251"/>
      <c r="B12" s="251"/>
      <c r="C12" s="251"/>
      <c r="D12" s="251"/>
      <c r="E12" s="251"/>
      <c r="F12" s="251"/>
      <c r="G12" s="251"/>
    </row>
    <row r="13" spans="1:7" ht="15">
      <c r="A13" s="251"/>
      <c r="B13" s="254" t="s">
        <v>112</v>
      </c>
      <c r="C13" s="90" t="s">
        <v>70</v>
      </c>
      <c r="D13" s="90"/>
      <c r="E13" s="90" t="s">
        <v>113</v>
      </c>
      <c r="F13" s="90" t="s">
        <v>114</v>
      </c>
      <c r="G13" s="90" t="s">
        <v>115</v>
      </c>
    </row>
    <row r="14" spans="2:7" ht="15">
      <c r="B14" s="251" t="str">
        <f>IF(Meldungen!T10=0," ",Meldungen!T10)</f>
        <v> </v>
      </c>
      <c r="C14" s="252" t="str">
        <f>IF(Meldungen!U10=0," ",Meldungen!U10)</f>
        <v> </v>
      </c>
      <c r="E14" s="105"/>
      <c r="F14" s="105"/>
      <c r="G14" s="105"/>
    </row>
    <row r="15" spans="2:7" ht="15">
      <c r="B15" s="251" t="str">
        <f>IF(Meldungen!T11=0," ",Meldungen!T11)</f>
        <v> </v>
      </c>
      <c r="C15" s="252" t="str">
        <f>IF(Meldungen!U11=0," ",Meldungen!U11)</f>
        <v> </v>
      </c>
      <c r="E15" s="105"/>
      <c r="F15" s="105"/>
      <c r="G15" s="105"/>
    </row>
    <row r="16" spans="2:7" ht="15">
      <c r="B16" s="251" t="str">
        <f>IF(Meldungen!T12=0," ",Meldungen!T12)</f>
        <v> </v>
      </c>
      <c r="C16" s="252" t="str">
        <f>IF(Meldungen!U12=0," ",Meldungen!U12)</f>
        <v> </v>
      </c>
      <c r="E16" s="105"/>
      <c r="F16" s="105"/>
      <c r="G16" s="105"/>
    </row>
    <row r="17" spans="2:7" ht="15">
      <c r="B17" s="251" t="str">
        <f>IF(Meldungen!T13=0," ",Meldungen!T13)</f>
        <v> </v>
      </c>
      <c r="C17" s="252" t="str">
        <f>IF(Meldungen!U13=0," ",Meldungen!U13)</f>
        <v> </v>
      </c>
      <c r="E17" s="105"/>
      <c r="F17" s="105"/>
      <c r="G17" s="105"/>
    </row>
    <row r="18" spans="2:7" ht="15">
      <c r="B18" s="251" t="str">
        <f>IF(Meldungen!T14=0," ",Meldungen!T14)</f>
        <v> </v>
      </c>
      <c r="C18" s="252" t="str">
        <f>IF(Meldungen!U14=0," ",Meldungen!U14)</f>
        <v> </v>
      </c>
      <c r="E18" s="105"/>
      <c r="F18" s="105"/>
      <c r="G18" s="105"/>
    </row>
    <row r="19" spans="2:7" ht="15">
      <c r="B19" s="251" t="str">
        <f>IF(Meldungen!T15=0," ",Meldungen!T15)</f>
        <v> </v>
      </c>
      <c r="C19" s="252" t="str">
        <f>IF(Meldungen!U15=0," ",Meldungen!U15)</f>
        <v> </v>
      </c>
      <c r="E19" s="105"/>
      <c r="F19" s="105"/>
      <c r="G19" s="105"/>
    </row>
    <row r="20" spans="2:7" ht="15">
      <c r="B20" s="251" t="str">
        <f>IF(Meldungen!T16=0," ",Meldungen!T16)</f>
        <v> </v>
      </c>
      <c r="C20" s="252" t="str">
        <f>IF(Meldungen!U16=0," ",Meldungen!U16)</f>
        <v> </v>
      </c>
      <c r="E20" s="105"/>
      <c r="F20" s="105"/>
      <c r="G20" s="105"/>
    </row>
    <row r="21" spans="2:7" ht="15">
      <c r="B21" s="251" t="str">
        <f>IF(Meldungen!T17=0," ",Meldungen!T17)</f>
        <v> </v>
      </c>
      <c r="C21" s="252" t="str">
        <f>IF(Meldungen!U17=0," ",Meldungen!U17)</f>
        <v> </v>
      </c>
      <c r="E21" s="105"/>
      <c r="F21" s="105"/>
      <c r="G21" s="105"/>
    </row>
    <row r="22" spans="2:7" ht="15">
      <c r="B22" s="251" t="str">
        <f>IF(Meldungen!T18=0," ",Meldungen!T18)</f>
        <v> </v>
      </c>
      <c r="C22" s="252" t="str">
        <f>IF(Meldungen!U18=0," ",Meldungen!U18)</f>
        <v> </v>
      </c>
      <c r="E22" s="105"/>
      <c r="F22" s="105"/>
      <c r="G22" s="105"/>
    </row>
    <row r="23" spans="2:7" ht="15">
      <c r="B23" s="251" t="str">
        <f>IF(Meldungen!T19=0," ",Meldungen!T19)</f>
        <v> </v>
      </c>
      <c r="C23" s="252" t="str">
        <f>IF(Meldungen!U19=0," ",Meldungen!U19)</f>
        <v> </v>
      </c>
      <c r="E23" s="105"/>
      <c r="F23" s="105"/>
      <c r="G23" s="105"/>
    </row>
    <row r="24" spans="2:7" ht="15">
      <c r="B24" s="251" t="str">
        <f>IF(Meldungen!T20=0," ",Meldungen!T20)</f>
        <v> </v>
      </c>
      <c r="C24" s="252" t="str">
        <f>IF(Meldungen!U20=0," ",Meldungen!U20)</f>
        <v> </v>
      </c>
      <c r="E24" s="105"/>
      <c r="F24" s="105"/>
      <c r="G24" s="105"/>
    </row>
    <row r="25" spans="2:7" ht="15">
      <c r="B25" s="251" t="str">
        <f>IF(Meldungen!T21=0," ",Meldungen!T21)</f>
        <v> </v>
      </c>
      <c r="C25" s="252" t="str">
        <f>IF(Meldungen!U21=0," ",Meldungen!U21)</f>
        <v> </v>
      </c>
      <c r="E25" s="105"/>
      <c r="F25" s="105"/>
      <c r="G25" s="105"/>
    </row>
    <row r="26" spans="2:7" ht="15">
      <c r="B26" s="251" t="str">
        <f>IF(Meldungen!T22=0," ",Meldungen!T22)</f>
        <v> </v>
      </c>
      <c r="C26" s="252" t="str">
        <f>IF(Meldungen!U22=0," ",Meldungen!U22)</f>
        <v> </v>
      </c>
      <c r="E26" s="105"/>
      <c r="F26" s="105"/>
      <c r="G26" s="105"/>
    </row>
    <row r="27" spans="2:7" ht="15">
      <c r="B27" s="251" t="str">
        <f>IF(Meldungen!T23=0," ",Meldungen!T23)</f>
        <v> </v>
      </c>
      <c r="C27" s="252" t="str">
        <f>IF(Meldungen!U23=0," ",Meldungen!U23)</f>
        <v> </v>
      </c>
      <c r="E27" s="105"/>
      <c r="F27" s="105"/>
      <c r="G27" s="105"/>
    </row>
    <row r="28" spans="2:7" ht="15">
      <c r="B28" s="251" t="str">
        <f>IF(Meldungen!T24=0," ",Meldungen!T24)</f>
        <v> </v>
      </c>
      <c r="C28" s="252" t="str">
        <f>IF(Meldungen!U24=0," ",Meldungen!U24)</f>
        <v> </v>
      </c>
      <c r="E28" s="105"/>
      <c r="F28" s="105"/>
      <c r="G28" s="105"/>
    </row>
    <row r="29" spans="2:7" ht="15">
      <c r="B29" s="251" t="str">
        <f>IF(Meldungen!T25=0," ",Meldungen!T25)</f>
        <v> </v>
      </c>
      <c r="C29" s="252" t="str">
        <f>IF(Meldungen!U25=0," ",Meldungen!U25)</f>
        <v> </v>
      </c>
      <c r="E29" s="105"/>
      <c r="F29" s="105"/>
      <c r="G29" s="105"/>
    </row>
    <row r="30" spans="2:7" ht="15">
      <c r="B30" s="251" t="str">
        <f>IF(Meldungen!T26=0," ",Meldungen!T26)</f>
        <v> </v>
      </c>
      <c r="C30" s="252" t="str">
        <f>IF(Meldungen!U26=0," ",Meldungen!U26)</f>
        <v> </v>
      </c>
      <c r="E30" s="105"/>
      <c r="F30" s="105"/>
      <c r="G30" s="105"/>
    </row>
    <row r="31" spans="2:7" ht="15">
      <c r="B31" s="251" t="str">
        <f>IF(Meldungen!T27=0," ",Meldungen!T27)</f>
        <v> </v>
      </c>
      <c r="C31" s="252" t="str">
        <f>IF(Meldungen!U27=0," ",Meldungen!U27)</f>
        <v> </v>
      </c>
      <c r="E31" s="105"/>
      <c r="F31" s="105"/>
      <c r="G31" s="105"/>
    </row>
    <row r="32" spans="2:7" ht="15">
      <c r="B32" s="251" t="str">
        <f>IF(Meldungen!T28=0," ",Meldungen!T28)</f>
        <v> </v>
      </c>
      <c r="C32" s="252" t="str">
        <f>IF(Meldungen!U28=0," ",Meldungen!U28)</f>
        <v> </v>
      </c>
      <c r="E32" s="105"/>
      <c r="F32" s="105"/>
      <c r="G32" s="105"/>
    </row>
    <row r="33" spans="2:7" ht="15">
      <c r="B33" s="251" t="str">
        <f>IF(Meldungen!T29=0," ",Meldungen!T29)</f>
        <v> </v>
      </c>
      <c r="C33" s="252" t="str">
        <f>IF(Meldungen!U29=0," ",Meldungen!U29)</f>
        <v> </v>
      </c>
      <c r="E33" s="105"/>
      <c r="F33" s="105"/>
      <c r="G33" s="105"/>
    </row>
    <row r="34" spans="2:7" ht="15">
      <c r="B34" s="251" t="str">
        <f>IF(Meldungen!T30=0," ",Meldungen!T30)</f>
        <v> </v>
      </c>
      <c r="C34" s="252" t="str">
        <f>IF(Meldungen!U30=0," ",Meldungen!U30)</f>
        <v> </v>
      </c>
      <c r="E34" s="105"/>
      <c r="F34" s="105"/>
      <c r="G34" s="105"/>
    </row>
    <row r="35" spans="2:7" ht="15">
      <c r="B35" s="251" t="str">
        <f>IF(Meldungen!T31=0," ",Meldungen!T31)</f>
        <v> </v>
      </c>
      <c r="C35" s="252" t="str">
        <f>IF(Meldungen!U31=0," ",Meldungen!U31)</f>
        <v> </v>
      </c>
      <c r="E35" s="105"/>
      <c r="F35" s="105"/>
      <c r="G35" s="105"/>
    </row>
    <row r="36" spans="2:7" ht="15">
      <c r="B36" s="251" t="str">
        <f>IF(Meldungen!T32=0," ",Meldungen!T32)</f>
        <v> </v>
      </c>
      <c r="C36" s="252" t="str">
        <f>IF(Meldungen!U32=0," ",Meldungen!U32)</f>
        <v> </v>
      </c>
      <c r="E36" s="105"/>
      <c r="F36" s="105"/>
      <c r="G36" s="105"/>
    </row>
    <row r="37" spans="2:7" ht="15">
      <c r="B37" s="251" t="str">
        <f>IF(Meldungen!T33=0," ",Meldungen!T33)</f>
        <v> </v>
      </c>
      <c r="C37" s="252" t="str">
        <f>IF(Meldungen!U33=0," ",Meldungen!U33)</f>
        <v> </v>
      </c>
      <c r="E37" s="105"/>
      <c r="F37" s="105"/>
      <c r="G37" s="105"/>
    </row>
    <row r="38" spans="2:7" ht="15">
      <c r="B38" s="251" t="str">
        <f>IF(Meldungen!T34=0," ",Meldungen!T34)</f>
        <v> </v>
      </c>
      <c r="C38" s="252" t="str">
        <f>IF(Meldungen!U34=0," ",Meldungen!U34)</f>
        <v> </v>
      </c>
      <c r="E38" s="105"/>
      <c r="F38" s="105"/>
      <c r="G38" s="105"/>
    </row>
    <row r="39" spans="2:7" ht="15">
      <c r="B39" s="251" t="str">
        <f>IF(Meldungen!T35=0," ",Meldungen!T35)</f>
        <v> </v>
      </c>
      <c r="C39" s="252" t="str">
        <f>IF(Meldungen!U35=0," ",Meldungen!U35)</f>
        <v> </v>
      </c>
      <c r="E39" s="105"/>
      <c r="F39" s="105"/>
      <c r="G39" s="105"/>
    </row>
    <row r="40" spans="2:3" ht="15">
      <c r="B40" s="251"/>
      <c r="C40" s="252"/>
    </row>
    <row r="41" spans="2:3" ht="15">
      <c r="B41" s="251"/>
      <c r="C41" s="252"/>
    </row>
    <row r="42" spans="2:3" ht="15">
      <c r="B42" s="251"/>
      <c r="C42" s="252"/>
    </row>
    <row r="43" spans="5:7" ht="12">
      <c r="E43" s="105"/>
      <c r="F43" s="105"/>
      <c r="G43" s="105"/>
    </row>
    <row r="44" spans="5:6" ht="12">
      <c r="E44" t="s">
        <v>116</v>
      </c>
      <c r="F44" t="s">
        <v>119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F27" sqref="F27"/>
    </sheetView>
  </sheetViews>
  <sheetFormatPr defaultColWidth="11.57421875" defaultRowHeight="12.75"/>
  <cols>
    <col min="1" max="1" width="10.8515625" style="0" customWidth="1"/>
    <col min="2" max="2" width="17.421875" style="0" customWidth="1"/>
    <col min="3" max="16384" width="11.421875" style="0" customWidth="1"/>
  </cols>
  <sheetData>
    <row r="1" ht="12">
      <c r="D1" s="119" t="str">
        <f>Meldungen!E1</f>
        <v> </v>
      </c>
    </row>
    <row r="2" spans="1:7" ht="19.5">
      <c r="A2" s="249"/>
      <c r="B2" s="249"/>
      <c r="C2" s="249"/>
      <c r="D2" s="250" t="s">
        <v>110</v>
      </c>
      <c r="E2" s="249"/>
      <c r="F2" s="249"/>
      <c r="G2" s="249"/>
    </row>
    <row r="3" spans="1:7" ht="15">
      <c r="A3" s="89"/>
      <c r="B3" s="89"/>
      <c r="C3" s="89"/>
      <c r="D3" s="89"/>
      <c r="E3" s="89"/>
      <c r="F3" s="89"/>
      <c r="G3" s="89"/>
    </row>
    <row r="4" spans="1:7" ht="15">
      <c r="A4" s="251"/>
      <c r="B4" s="251"/>
      <c r="C4" s="251"/>
      <c r="D4" s="252" t="str">
        <f>Meldungen!V7</f>
        <v>Sonderklasse </v>
      </c>
      <c r="E4" s="251"/>
      <c r="F4" s="251"/>
      <c r="G4" s="251"/>
    </row>
    <row r="5" spans="1:7" ht="15">
      <c r="A5" s="251"/>
      <c r="B5" s="251"/>
      <c r="C5" s="251"/>
      <c r="D5" s="252" t="str">
        <f>Meldungen!V8</f>
        <v>Jgt. Senioren</v>
      </c>
      <c r="E5" s="251"/>
      <c r="F5" s="251"/>
      <c r="G5" s="251"/>
    </row>
    <row r="6" spans="1:7" ht="15">
      <c r="A6" s="251"/>
      <c r="B6" s="251"/>
      <c r="C6" s="251"/>
      <c r="D6" s="252">
        <f>Meldungen!W52</f>
        <v>0</v>
      </c>
      <c r="E6" s="251"/>
      <c r="F6" s="251"/>
      <c r="G6" s="251"/>
    </row>
    <row r="7" spans="1:7" ht="15">
      <c r="A7" s="251"/>
      <c r="B7" s="251"/>
      <c r="C7" s="251"/>
      <c r="D7" s="252"/>
      <c r="E7" s="251"/>
      <c r="F7" s="251"/>
      <c r="G7" s="251"/>
    </row>
    <row r="8" spans="1:7" ht="15">
      <c r="A8" s="251"/>
      <c r="B8" s="251" t="s">
        <v>118</v>
      </c>
      <c r="C8" s="251">
        <f>Preisvergabe!D26</f>
        <v>0</v>
      </c>
      <c r="D8" s="257">
        <f>Preisvergabe!D41</f>
        <v>0</v>
      </c>
      <c r="E8" s="251">
        <f>Preisvergabe!E26</f>
        <v>0</v>
      </c>
      <c r="F8" s="257">
        <f>Preisvergabe!E41</f>
        <v>0</v>
      </c>
      <c r="G8" s="251"/>
    </row>
    <row r="9" spans="1:7" ht="15">
      <c r="A9" s="251"/>
      <c r="B9" s="251"/>
      <c r="C9" s="251">
        <f>Preisvergabe!F26</f>
        <v>0</v>
      </c>
      <c r="D9" s="257">
        <f>Preisvergabe!F41</f>
        <v>0</v>
      </c>
      <c r="E9" s="251">
        <f>Preisvergabe!G26</f>
        <v>0</v>
      </c>
      <c r="F9" s="257">
        <f>Preisvergabe!G41</f>
        <v>0</v>
      </c>
      <c r="G9" s="251"/>
    </row>
    <row r="10" spans="1:7" ht="15">
      <c r="A10" s="251"/>
      <c r="B10" s="251"/>
      <c r="C10" s="251">
        <f>Preisvergabe!H26</f>
        <v>0</v>
      </c>
      <c r="D10" s="257" t="str">
        <f>Preisvergabe!H41</f>
        <v> </v>
      </c>
      <c r="E10" s="251">
        <f>Preisvergabe!I26</f>
        <v>0</v>
      </c>
      <c r="F10" s="257" t="str">
        <f>Preisvergabe!I41</f>
        <v> </v>
      </c>
      <c r="G10" s="251"/>
    </row>
    <row r="11" spans="1:7" ht="15">
      <c r="A11" s="251"/>
      <c r="B11" s="251"/>
      <c r="C11" s="251">
        <f>Preisvergabe!J26</f>
        <v>0</v>
      </c>
      <c r="D11" s="257" t="str">
        <f>Preisvergabe!J41</f>
        <v> </v>
      </c>
      <c r="E11" s="251"/>
      <c r="F11" s="260"/>
      <c r="G11" s="251"/>
    </row>
    <row r="12" spans="1:7" ht="15">
      <c r="A12" s="251"/>
      <c r="B12" s="251"/>
      <c r="C12" s="251"/>
      <c r="D12" s="251"/>
      <c r="E12" s="251"/>
      <c r="F12" s="251"/>
      <c r="G12" s="251"/>
    </row>
    <row r="13" spans="1:7" ht="15">
      <c r="A13" s="251"/>
      <c r="B13" s="254" t="s">
        <v>112</v>
      </c>
      <c r="C13" s="90" t="s">
        <v>70</v>
      </c>
      <c r="D13" s="90"/>
      <c r="E13" s="90" t="s">
        <v>113</v>
      </c>
      <c r="F13" s="90" t="s">
        <v>114</v>
      </c>
      <c r="G13" s="90" t="s">
        <v>115</v>
      </c>
    </row>
    <row r="14" spans="2:7" ht="15">
      <c r="B14" s="251" t="str">
        <f>IF(Meldungen!V10=0," ",Meldungen!V10)</f>
        <v> </v>
      </c>
      <c r="C14" s="252" t="str">
        <f>IF(Meldungen!W10=0," ",Meldungen!W10)</f>
        <v> </v>
      </c>
      <c r="E14" s="105"/>
      <c r="F14" s="105"/>
      <c r="G14" s="105"/>
    </row>
    <row r="15" spans="2:7" ht="15">
      <c r="B15" s="251" t="str">
        <f>IF(Meldungen!V11=0," ",Meldungen!V11)</f>
        <v> </v>
      </c>
      <c r="C15" s="252" t="str">
        <f>IF(Meldungen!W11=0," ",Meldungen!W11)</f>
        <v> </v>
      </c>
      <c r="E15" s="105"/>
      <c r="F15" s="105"/>
      <c r="G15" s="105"/>
    </row>
    <row r="16" spans="2:7" ht="15">
      <c r="B16" s="251" t="str">
        <f>IF(Meldungen!V12=0," ",Meldungen!V12)</f>
        <v> </v>
      </c>
      <c r="C16" s="252" t="str">
        <f>IF(Meldungen!W12=0," ",Meldungen!W12)</f>
        <v> </v>
      </c>
      <c r="E16" s="105"/>
      <c r="F16" s="105"/>
      <c r="G16" s="105"/>
    </row>
    <row r="17" spans="2:7" ht="15">
      <c r="B17" s="251" t="str">
        <f>IF(Meldungen!V13=0," ",Meldungen!V13)</f>
        <v> </v>
      </c>
      <c r="C17" s="252" t="str">
        <f>IF(Meldungen!W13=0," ",Meldungen!W13)</f>
        <v> </v>
      </c>
      <c r="E17" s="105"/>
      <c r="F17" s="105"/>
      <c r="G17" s="105"/>
    </row>
    <row r="18" spans="2:7" ht="15">
      <c r="B18" s="251" t="str">
        <f>IF(Meldungen!V14=0," ",Meldungen!V14)</f>
        <v> </v>
      </c>
      <c r="C18" s="252" t="str">
        <f>IF(Meldungen!W14=0," ",Meldungen!W14)</f>
        <v> </v>
      </c>
      <c r="E18" s="105"/>
      <c r="F18" s="105"/>
      <c r="G18" s="105"/>
    </row>
    <row r="19" spans="2:7" ht="15">
      <c r="B19" s="251" t="str">
        <f>IF(Meldungen!V15=0," ",Meldungen!V15)</f>
        <v> </v>
      </c>
      <c r="C19" s="252" t="str">
        <f>IF(Meldungen!W15=0," ",Meldungen!W15)</f>
        <v> </v>
      </c>
      <c r="E19" s="105"/>
      <c r="F19" s="105"/>
      <c r="G19" s="105"/>
    </row>
    <row r="20" spans="2:7" ht="15">
      <c r="B20" s="251" t="str">
        <f>IF(Meldungen!V16=0," ",Meldungen!V16)</f>
        <v> </v>
      </c>
      <c r="C20" s="252" t="str">
        <f>IF(Meldungen!W16=0," ",Meldungen!W16)</f>
        <v> </v>
      </c>
      <c r="E20" s="105"/>
      <c r="F20" s="105"/>
      <c r="G20" s="105"/>
    </row>
    <row r="21" spans="2:7" ht="15">
      <c r="B21" s="251" t="str">
        <f>IF(Meldungen!V17=0," ",Meldungen!V17)</f>
        <v> </v>
      </c>
      <c r="C21" s="252" t="str">
        <f>IF(Meldungen!W17=0," ",Meldungen!W17)</f>
        <v> </v>
      </c>
      <c r="E21" s="105"/>
      <c r="F21" s="105"/>
      <c r="G21" s="105"/>
    </row>
    <row r="22" spans="2:7" ht="15">
      <c r="B22" s="251" t="str">
        <f>IF(Meldungen!V18=0," ",Meldungen!V18)</f>
        <v> </v>
      </c>
      <c r="C22" s="252" t="str">
        <f>IF(Meldungen!W18=0," ",Meldungen!W18)</f>
        <v> </v>
      </c>
      <c r="E22" s="105"/>
      <c r="F22" s="105"/>
      <c r="G22" s="105"/>
    </row>
    <row r="23" spans="2:7" ht="15">
      <c r="B23" s="251" t="str">
        <f>IF(Meldungen!V19=0," ",Meldungen!V19)</f>
        <v> </v>
      </c>
      <c r="C23" s="252" t="str">
        <f>IF(Meldungen!W19=0," ",Meldungen!W19)</f>
        <v> </v>
      </c>
      <c r="E23" s="105"/>
      <c r="F23" s="105"/>
      <c r="G23" s="105"/>
    </row>
    <row r="24" spans="2:7" ht="15">
      <c r="B24" s="251" t="str">
        <f>IF(Meldungen!V20=0," ",Meldungen!V20)</f>
        <v> </v>
      </c>
      <c r="C24" s="252" t="str">
        <f>IF(Meldungen!W20=0," ",Meldungen!W20)</f>
        <v> </v>
      </c>
      <c r="E24" s="105"/>
      <c r="F24" s="105"/>
      <c r="G24" s="105"/>
    </row>
    <row r="25" spans="2:7" ht="15">
      <c r="B25" s="251" t="str">
        <f>IF(Meldungen!V21=0," ",Meldungen!V21)</f>
        <v> </v>
      </c>
      <c r="C25" s="252" t="str">
        <f>IF(Meldungen!W21=0," ",Meldungen!W21)</f>
        <v> </v>
      </c>
      <c r="E25" s="105"/>
      <c r="F25" s="105"/>
      <c r="G25" s="105"/>
    </row>
    <row r="26" spans="2:7" ht="15">
      <c r="B26" s="251" t="str">
        <f>IF(Meldungen!V22=0," ",Meldungen!V22)</f>
        <v> </v>
      </c>
      <c r="C26" s="252" t="str">
        <f>IF(Meldungen!W22=0," ",Meldungen!W22)</f>
        <v> </v>
      </c>
      <c r="E26" s="105"/>
      <c r="F26" s="105"/>
      <c r="G26" s="105"/>
    </row>
    <row r="27" spans="2:7" ht="15">
      <c r="B27" s="251" t="str">
        <f>IF(Meldungen!V23=0," ",Meldungen!V23)</f>
        <v> </v>
      </c>
      <c r="C27" s="252" t="str">
        <f>IF(Meldungen!W23=0," ",Meldungen!W23)</f>
        <v> </v>
      </c>
      <c r="E27" s="105"/>
      <c r="F27" s="105"/>
      <c r="G27" s="105"/>
    </row>
    <row r="28" spans="2:7" ht="15">
      <c r="B28" s="251" t="str">
        <f>IF(Meldungen!V24=0," ",Meldungen!V24)</f>
        <v> </v>
      </c>
      <c r="C28" s="252" t="str">
        <f>IF(Meldungen!W24=0," ",Meldungen!W24)</f>
        <v> </v>
      </c>
      <c r="E28" s="105"/>
      <c r="F28" s="105"/>
      <c r="G28" s="105"/>
    </row>
    <row r="29" spans="2:7" ht="15">
      <c r="B29" s="251" t="str">
        <f>IF(Meldungen!V25=0," ",Meldungen!V25)</f>
        <v> </v>
      </c>
      <c r="C29" s="252" t="str">
        <f>IF(Meldungen!W25=0," ",Meldungen!W25)</f>
        <v> </v>
      </c>
      <c r="E29" s="105"/>
      <c r="F29" s="105"/>
      <c r="G29" s="105"/>
    </row>
    <row r="30" spans="2:7" ht="15">
      <c r="B30" s="251" t="str">
        <f>IF(Meldungen!V26=0," ",Meldungen!V26)</f>
        <v> </v>
      </c>
      <c r="C30" s="252" t="str">
        <f>IF(Meldungen!W26=0," ",Meldungen!W26)</f>
        <v> </v>
      </c>
      <c r="E30" s="105"/>
      <c r="F30" s="105"/>
      <c r="G30" s="105"/>
    </row>
    <row r="31" spans="2:7" ht="15">
      <c r="B31" s="251" t="str">
        <f>IF(Meldungen!V27=0," ",Meldungen!V27)</f>
        <v> </v>
      </c>
      <c r="C31" s="252" t="str">
        <f>IF(Meldungen!W27=0," ",Meldungen!W27)</f>
        <v> </v>
      </c>
      <c r="E31" s="105"/>
      <c r="F31" s="105"/>
      <c r="G31" s="105"/>
    </row>
    <row r="32" spans="2:7" ht="15">
      <c r="B32" s="251" t="str">
        <f>IF(Meldungen!V28=0," ",Meldungen!V28)</f>
        <v> </v>
      </c>
      <c r="C32" s="252" t="str">
        <f>IF(Meldungen!W28=0," ",Meldungen!W28)</f>
        <v> </v>
      </c>
      <c r="E32" s="105"/>
      <c r="F32" s="105"/>
      <c r="G32" s="105"/>
    </row>
    <row r="33" spans="2:7" ht="15">
      <c r="B33" s="251" t="str">
        <f>IF(Meldungen!V29=0," ",Meldungen!V29)</f>
        <v> </v>
      </c>
      <c r="C33" s="252" t="str">
        <f>IF(Meldungen!W29=0," ",Meldungen!W29)</f>
        <v> </v>
      </c>
      <c r="E33" s="105"/>
      <c r="F33" s="105"/>
      <c r="G33" s="105"/>
    </row>
    <row r="34" spans="2:7" ht="15">
      <c r="B34" s="251" t="str">
        <f>IF(Meldungen!V30=0," ",Meldungen!V30)</f>
        <v> </v>
      </c>
      <c r="C34" s="252" t="str">
        <f>IF(Meldungen!W30=0," ",Meldungen!W30)</f>
        <v> </v>
      </c>
      <c r="E34" s="105"/>
      <c r="F34" s="105"/>
      <c r="G34" s="105"/>
    </row>
    <row r="35" spans="2:7" ht="15">
      <c r="B35" s="251" t="str">
        <f>IF(Meldungen!V31=0," ",Meldungen!V31)</f>
        <v> </v>
      </c>
      <c r="C35" s="252" t="str">
        <f>IF(Meldungen!W31=0," ",Meldungen!W31)</f>
        <v> </v>
      </c>
      <c r="E35" s="105"/>
      <c r="F35" s="105"/>
      <c r="G35" s="105"/>
    </row>
    <row r="36" spans="2:7" ht="15">
      <c r="B36" s="251" t="str">
        <f>IF(Meldungen!V32=0," ",Meldungen!V32)</f>
        <v> </v>
      </c>
      <c r="C36" s="252" t="str">
        <f>IF(Meldungen!W32=0," ",Meldungen!W32)</f>
        <v> </v>
      </c>
      <c r="E36" s="105"/>
      <c r="F36" s="105"/>
      <c r="G36" s="105"/>
    </row>
    <row r="37" spans="2:7" ht="15">
      <c r="B37" s="251" t="str">
        <f>IF(Meldungen!V33=0," ",Meldungen!V33)</f>
        <v> </v>
      </c>
      <c r="C37" s="252" t="str">
        <f>IF(Meldungen!W33=0," ",Meldungen!W33)</f>
        <v> </v>
      </c>
      <c r="E37" s="105"/>
      <c r="F37" s="105"/>
      <c r="G37" s="105"/>
    </row>
    <row r="38" spans="2:7" ht="15">
      <c r="B38" s="251" t="str">
        <f>IF(Meldungen!V34=0," ",Meldungen!V34)</f>
        <v> </v>
      </c>
      <c r="C38" s="252" t="str">
        <f>IF(Meldungen!W34=0," ",Meldungen!W34)</f>
        <v> </v>
      </c>
      <c r="E38" s="105"/>
      <c r="F38" s="105"/>
      <c r="G38" s="105"/>
    </row>
    <row r="39" spans="2:7" ht="15">
      <c r="B39" s="251" t="str">
        <f>IF(Meldungen!V35=0," ",Meldungen!V35)</f>
        <v> </v>
      </c>
      <c r="C39" s="252" t="str">
        <f>IF(Meldungen!W35=0," ",Meldungen!W35)</f>
        <v> </v>
      </c>
      <c r="E39" s="105"/>
      <c r="F39" s="105"/>
      <c r="G39" s="105"/>
    </row>
    <row r="40" spans="2:7" ht="15">
      <c r="B40" s="251" t="str">
        <f>IF(Meldungen!V36=0," ",Meldungen!V36)</f>
        <v> </v>
      </c>
      <c r="C40" s="252" t="str">
        <f>IF(Meldungen!W36=0," ",Meldungen!W36)</f>
        <v> </v>
      </c>
      <c r="E40" s="105"/>
      <c r="F40" s="105"/>
      <c r="G40" s="105"/>
    </row>
    <row r="41" spans="2:3" ht="15">
      <c r="B41" s="251"/>
      <c r="C41" s="252"/>
    </row>
    <row r="42" spans="2:3" ht="15">
      <c r="B42" s="251"/>
      <c r="C42" s="252"/>
    </row>
    <row r="43" spans="2:7" ht="15">
      <c r="B43" s="251"/>
      <c r="C43" s="252"/>
      <c r="E43" s="105"/>
      <c r="F43" s="105"/>
      <c r="G43" s="105"/>
    </row>
    <row r="44" spans="5:6" ht="12">
      <c r="E44" t="s">
        <v>116</v>
      </c>
      <c r="F44" t="s">
        <v>119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F27" sqref="F27"/>
    </sheetView>
  </sheetViews>
  <sheetFormatPr defaultColWidth="11.57421875" defaultRowHeight="12.75"/>
  <cols>
    <col min="1" max="1" width="13.140625" style="0" customWidth="1"/>
    <col min="2" max="2" width="15.7109375" style="0" customWidth="1"/>
    <col min="3" max="16384" width="11.421875" style="0" customWidth="1"/>
  </cols>
  <sheetData>
    <row r="1" ht="12">
      <c r="D1" s="119" t="str">
        <f>Meldungen!E1</f>
        <v> </v>
      </c>
    </row>
    <row r="2" spans="1:7" ht="19.5">
      <c r="A2" s="249"/>
      <c r="B2" s="249"/>
      <c r="C2" s="249"/>
      <c r="D2" s="250" t="s">
        <v>110</v>
      </c>
      <c r="E2" s="249"/>
      <c r="F2" s="249"/>
      <c r="G2" s="249"/>
    </row>
    <row r="3" spans="1:7" ht="15">
      <c r="A3" s="89"/>
      <c r="B3" s="89"/>
      <c r="C3" s="89"/>
      <c r="D3" s="89"/>
      <c r="E3" s="89"/>
      <c r="F3" s="89"/>
      <c r="G3" s="89"/>
    </row>
    <row r="4" spans="1:7" ht="15">
      <c r="A4" s="251"/>
      <c r="B4" s="251"/>
      <c r="C4" s="251"/>
      <c r="D4" s="252" t="str">
        <f>Meldungen!X7</f>
        <v>Sonderklasse</v>
      </c>
      <c r="E4" s="251"/>
      <c r="F4" s="251"/>
      <c r="G4" s="251"/>
    </row>
    <row r="5" spans="1:7" ht="15">
      <c r="A5" s="251"/>
      <c r="B5" s="251"/>
      <c r="C5" s="251"/>
      <c r="D5" s="252" t="str">
        <f>Meldungen!X8</f>
        <v>Gäste Jugend</v>
      </c>
      <c r="E5" s="251"/>
      <c r="F5" s="251"/>
      <c r="G5" s="251"/>
    </row>
    <row r="6" spans="1:7" ht="15">
      <c r="A6" s="251"/>
      <c r="B6" s="251"/>
      <c r="C6" s="251"/>
      <c r="D6" s="252">
        <f>Meldungen!Y52</f>
        <v>0</v>
      </c>
      <c r="E6" s="251"/>
      <c r="F6" s="251"/>
      <c r="G6" s="251"/>
    </row>
    <row r="7" spans="1:7" ht="15">
      <c r="A7" s="251"/>
      <c r="B7" s="251"/>
      <c r="C7" s="251"/>
      <c r="D7" s="252"/>
      <c r="E7" s="251"/>
      <c r="F7" s="251"/>
      <c r="G7" s="251"/>
    </row>
    <row r="8" spans="1:7" ht="15">
      <c r="A8" s="251"/>
      <c r="B8" s="251" t="s">
        <v>118</v>
      </c>
      <c r="C8" s="251">
        <f>Preisvergabe!D26</f>
        <v>0</v>
      </c>
      <c r="D8" s="257">
        <f>Preisvergabe!D37</f>
        <v>0</v>
      </c>
      <c r="E8" s="251">
        <f>Preisvergabe!E26</f>
        <v>0</v>
      </c>
      <c r="F8" s="257">
        <f>Preisvergabe!E37</f>
        <v>0</v>
      </c>
      <c r="G8" s="251"/>
    </row>
    <row r="9" spans="1:7" ht="15">
      <c r="A9" s="251"/>
      <c r="B9" s="251"/>
      <c r="C9" s="251">
        <f>Preisvergabe!F26</f>
        <v>0</v>
      </c>
      <c r="D9" s="257">
        <f>Preisvergabe!F37</f>
        <v>0</v>
      </c>
      <c r="E9" s="251">
        <f>Preisvergabe!G26</f>
        <v>0</v>
      </c>
      <c r="F9" s="257">
        <f>Preisvergabe!G37</f>
        <v>0</v>
      </c>
      <c r="G9" s="251"/>
    </row>
    <row r="10" spans="1:7" ht="15">
      <c r="A10" s="251"/>
      <c r="B10" s="251"/>
      <c r="C10" s="251">
        <f>Preisvergabe!H26</f>
        <v>0</v>
      </c>
      <c r="D10" s="257" t="str">
        <f>Preisvergabe!H37</f>
        <v> </v>
      </c>
      <c r="E10" s="251">
        <f>Preisvergabe!I26</f>
        <v>0</v>
      </c>
      <c r="F10" s="257" t="str">
        <f>Preisvergabe!I37</f>
        <v> </v>
      </c>
      <c r="G10" s="251"/>
    </row>
    <row r="11" spans="1:7" ht="15">
      <c r="A11" s="251"/>
      <c r="B11" s="251"/>
      <c r="C11" s="251">
        <f>Preisvergabe!J26</f>
        <v>0</v>
      </c>
      <c r="D11" s="257" t="str">
        <f>Preisvergabe!J37</f>
        <v> </v>
      </c>
      <c r="E11" s="251"/>
      <c r="F11" s="260"/>
      <c r="G11" s="251"/>
    </row>
    <row r="12" spans="1:7" ht="15">
      <c r="A12" s="251"/>
      <c r="B12" s="251"/>
      <c r="C12" s="251"/>
      <c r="D12" s="251"/>
      <c r="E12" s="251"/>
      <c r="F12" s="251"/>
      <c r="G12" s="251"/>
    </row>
    <row r="13" spans="1:7" ht="15">
      <c r="A13" s="251"/>
      <c r="B13" s="254" t="s">
        <v>112</v>
      </c>
      <c r="C13" s="90" t="s">
        <v>70</v>
      </c>
      <c r="D13" s="90"/>
      <c r="E13" s="90" t="s">
        <v>113</v>
      </c>
      <c r="F13" s="90" t="s">
        <v>114</v>
      </c>
      <c r="G13" s="90" t="s">
        <v>115</v>
      </c>
    </row>
    <row r="14" spans="2:7" ht="15">
      <c r="B14" s="251" t="str">
        <f>IF(Meldungen!X10=0," ",Meldungen!X10)</f>
        <v> </v>
      </c>
      <c r="C14" s="252" t="str">
        <f>IF(Meldungen!Y10=0," ",Meldungen!Y10)</f>
        <v> </v>
      </c>
      <c r="E14" s="105"/>
      <c r="F14" s="105"/>
      <c r="G14" s="105"/>
    </row>
    <row r="15" spans="2:7" ht="15">
      <c r="B15" s="251" t="str">
        <f>IF(Meldungen!X11=0," ",Meldungen!X11)</f>
        <v> </v>
      </c>
      <c r="C15" s="252" t="str">
        <f>IF(Meldungen!Y11=0," ",Meldungen!Y11)</f>
        <v> </v>
      </c>
      <c r="E15" s="105"/>
      <c r="F15" s="105"/>
      <c r="G15" s="105"/>
    </row>
    <row r="16" spans="2:7" ht="15">
      <c r="B16" s="251" t="str">
        <f>IF(Meldungen!X12=0," ",Meldungen!X12)</f>
        <v> </v>
      </c>
      <c r="C16" s="252" t="str">
        <f>IF(Meldungen!Y12=0," ",Meldungen!Y12)</f>
        <v> </v>
      </c>
      <c r="E16" s="105"/>
      <c r="F16" s="105"/>
      <c r="G16" s="105"/>
    </row>
    <row r="17" spans="2:7" ht="15">
      <c r="B17" s="251" t="str">
        <f>IF(Meldungen!X13=0," ",Meldungen!X13)</f>
        <v> </v>
      </c>
      <c r="C17" s="252" t="str">
        <f>IF(Meldungen!Y13=0," ",Meldungen!Y13)</f>
        <v> </v>
      </c>
      <c r="E17" s="105"/>
      <c r="F17" s="105"/>
      <c r="G17" s="105"/>
    </row>
    <row r="18" spans="2:7" ht="15">
      <c r="B18" s="251" t="str">
        <f>IF(Meldungen!X14=0," ",Meldungen!X14)</f>
        <v> </v>
      </c>
      <c r="C18" s="252" t="str">
        <f>IF(Meldungen!Y14=0," ",Meldungen!Y14)</f>
        <v> </v>
      </c>
      <c r="E18" s="105"/>
      <c r="F18" s="105"/>
      <c r="G18" s="105"/>
    </row>
    <row r="19" spans="2:7" ht="15">
      <c r="B19" s="251" t="str">
        <f>IF(Meldungen!X15=0," ",Meldungen!X15)</f>
        <v> </v>
      </c>
      <c r="C19" s="252" t="str">
        <f>IF(Meldungen!Y15=0," ",Meldungen!Y15)</f>
        <v> </v>
      </c>
      <c r="E19" s="105"/>
      <c r="F19" s="105"/>
      <c r="G19" s="105"/>
    </row>
    <row r="20" spans="2:7" ht="15">
      <c r="B20" s="251" t="str">
        <f>IF(Meldungen!X16=0," ",Meldungen!X16)</f>
        <v> </v>
      </c>
      <c r="C20" s="252" t="str">
        <f>IF(Meldungen!Y16=0," ",Meldungen!Y16)</f>
        <v> </v>
      </c>
      <c r="E20" s="105"/>
      <c r="F20" s="105"/>
      <c r="G20" s="105"/>
    </row>
    <row r="21" spans="2:7" ht="15">
      <c r="B21" s="251" t="str">
        <f>IF(Meldungen!X17=0," ",Meldungen!X17)</f>
        <v> </v>
      </c>
      <c r="C21" s="252" t="str">
        <f>IF(Meldungen!Y17=0," ",Meldungen!Y17)</f>
        <v> </v>
      </c>
      <c r="E21" s="105"/>
      <c r="F21" s="105"/>
      <c r="G21" s="105"/>
    </row>
    <row r="22" spans="2:7" ht="15">
      <c r="B22" s="251" t="str">
        <f>IF(Meldungen!X18=0," ",Meldungen!X18)</f>
        <v> </v>
      </c>
      <c r="C22" s="252" t="str">
        <f>IF(Meldungen!Y18=0," ",Meldungen!Y18)</f>
        <v> </v>
      </c>
      <c r="E22" s="105"/>
      <c r="F22" s="105"/>
      <c r="G22" s="105"/>
    </row>
    <row r="23" spans="2:7" ht="15">
      <c r="B23" s="251" t="str">
        <f>IF(Meldungen!X19=0," ",Meldungen!X19)</f>
        <v> </v>
      </c>
      <c r="C23" s="252" t="str">
        <f>IF(Meldungen!Y19=0," ",Meldungen!Y19)</f>
        <v> </v>
      </c>
      <c r="E23" s="105"/>
      <c r="F23" s="105"/>
      <c r="G23" s="105"/>
    </row>
    <row r="24" spans="2:7" ht="15">
      <c r="B24" s="251" t="str">
        <f>IF(Meldungen!X20=0," ",Meldungen!X20)</f>
        <v> </v>
      </c>
      <c r="C24" s="252" t="str">
        <f>IF(Meldungen!Y20=0," ",Meldungen!Y20)</f>
        <v> </v>
      </c>
      <c r="E24" s="105"/>
      <c r="F24" s="105"/>
      <c r="G24" s="105"/>
    </row>
    <row r="25" spans="2:7" ht="15">
      <c r="B25" s="251" t="str">
        <f>IF(Meldungen!X21=0," ",Meldungen!X21)</f>
        <v> </v>
      </c>
      <c r="C25" s="252" t="str">
        <f>IF(Meldungen!Y21=0," ",Meldungen!Y21)</f>
        <v> </v>
      </c>
      <c r="E25" s="105"/>
      <c r="F25" s="105"/>
      <c r="G25" s="105"/>
    </row>
    <row r="26" spans="2:7" ht="15">
      <c r="B26" s="251" t="str">
        <f>IF(Meldungen!X22=0," ",Meldungen!X22)</f>
        <v> </v>
      </c>
      <c r="C26" s="252" t="str">
        <f>IF(Meldungen!Y22=0," ",Meldungen!Y22)</f>
        <v> </v>
      </c>
      <c r="E26" s="105"/>
      <c r="F26" s="105"/>
      <c r="G26" s="105"/>
    </row>
    <row r="27" spans="2:7" ht="15">
      <c r="B27" s="251" t="str">
        <f>IF(Meldungen!X23=0," ",Meldungen!X23)</f>
        <v> </v>
      </c>
      <c r="C27" s="252" t="str">
        <f>IF(Meldungen!Y23=0," ",Meldungen!Y23)</f>
        <v> </v>
      </c>
      <c r="E27" s="105"/>
      <c r="F27" s="105"/>
      <c r="G27" s="105"/>
    </row>
    <row r="28" spans="2:7" ht="15">
      <c r="B28" s="251" t="str">
        <f>IF(Meldungen!X24=0," ",Meldungen!X24)</f>
        <v> </v>
      </c>
      <c r="C28" s="252" t="str">
        <f>IF(Meldungen!Y24=0," ",Meldungen!Y24)</f>
        <v> </v>
      </c>
      <c r="E28" s="105"/>
      <c r="F28" s="105"/>
      <c r="G28" s="105"/>
    </row>
    <row r="29" spans="2:7" ht="15">
      <c r="B29" s="251" t="str">
        <f>IF(Meldungen!X25=0," ",Meldungen!X25)</f>
        <v> </v>
      </c>
      <c r="C29" s="252" t="str">
        <f>IF(Meldungen!Y25=0," ",Meldungen!Y25)</f>
        <v> </v>
      </c>
      <c r="E29" s="105"/>
      <c r="F29" s="105"/>
      <c r="G29" s="105"/>
    </row>
    <row r="30" spans="2:7" ht="15">
      <c r="B30" s="251" t="str">
        <f>IF(Meldungen!X26=0," ",Meldungen!X26)</f>
        <v> </v>
      </c>
      <c r="C30" s="252" t="str">
        <f>IF(Meldungen!Y26=0," ",Meldungen!Y26)</f>
        <v> </v>
      </c>
      <c r="E30" s="105"/>
      <c r="F30" s="105"/>
      <c r="G30" s="105"/>
    </row>
    <row r="31" spans="2:7" ht="15">
      <c r="B31" s="251" t="str">
        <f>IF(Meldungen!X27=0," ",Meldungen!X27)</f>
        <v> </v>
      </c>
      <c r="C31" s="252" t="str">
        <f>IF(Meldungen!Y27=0," ",Meldungen!Y27)</f>
        <v> </v>
      </c>
      <c r="E31" s="105"/>
      <c r="F31" s="105"/>
      <c r="G31" s="105"/>
    </row>
    <row r="32" spans="2:7" ht="15">
      <c r="B32" s="251" t="str">
        <f>IF(Meldungen!X28=0," ",Meldungen!X28)</f>
        <v> </v>
      </c>
      <c r="C32" s="252" t="str">
        <f>IF(Meldungen!Y28=0," ",Meldungen!Y28)</f>
        <v> </v>
      </c>
      <c r="E32" s="105"/>
      <c r="F32" s="105"/>
      <c r="G32" s="105"/>
    </row>
    <row r="33" spans="2:7" ht="15">
      <c r="B33" s="251" t="str">
        <f>IF(Meldungen!X29=0," ",Meldungen!X29)</f>
        <v> </v>
      </c>
      <c r="C33" s="252" t="str">
        <f>IF(Meldungen!Y29=0," ",Meldungen!Y29)</f>
        <v> </v>
      </c>
      <c r="E33" s="105"/>
      <c r="F33" s="105"/>
      <c r="G33" s="105"/>
    </row>
    <row r="34" spans="2:7" ht="15">
      <c r="B34" s="251" t="str">
        <f>IF(Meldungen!X30=0," ",Meldungen!X30)</f>
        <v> </v>
      </c>
      <c r="C34" s="252" t="str">
        <f>IF(Meldungen!Y30=0," ",Meldungen!Y30)</f>
        <v> </v>
      </c>
      <c r="E34" s="105"/>
      <c r="F34" s="105"/>
      <c r="G34" s="105"/>
    </row>
    <row r="35" spans="2:7" ht="15">
      <c r="B35" s="251" t="str">
        <f>IF(Meldungen!X31=0," ",Meldungen!X31)</f>
        <v> </v>
      </c>
      <c r="C35" s="252" t="str">
        <f>IF(Meldungen!Y31=0," ",Meldungen!Y31)</f>
        <v> </v>
      </c>
      <c r="E35" s="105"/>
      <c r="F35" s="105"/>
      <c r="G35" s="105"/>
    </row>
    <row r="36" spans="2:7" ht="15">
      <c r="B36" s="251" t="str">
        <f>IF(Meldungen!X32=0," ",Meldungen!X32)</f>
        <v> </v>
      </c>
      <c r="C36" s="252" t="str">
        <f>IF(Meldungen!Y32=0," ",Meldungen!Y32)</f>
        <v> </v>
      </c>
      <c r="E36" s="105"/>
      <c r="F36" s="105"/>
      <c r="G36" s="105"/>
    </row>
    <row r="37" spans="2:7" ht="15">
      <c r="B37" s="251" t="str">
        <f>IF(Meldungen!X33=0," ",Meldungen!X33)</f>
        <v> </v>
      </c>
      <c r="C37" s="252" t="str">
        <f>IF(Meldungen!Y33=0," ",Meldungen!Y33)</f>
        <v> </v>
      </c>
      <c r="E37" s="105"/>
      <c r="F37" s="105"/>
      <c r="G37" s="105"/>
    </row>
    <row r="38" spans="2:7" ht="15">
      <c r="B38" s="251" t="str">
        <f>IF(Meldungen!X34=0," ",Meldungen!X34)</f>
        <v> </v>
      </c>
      <c r="C38" s="252" t="str">
        <f>IF(Meldungen!Y34=0," ",Meldungen!Y34)</f>
        <v> </v>
      </c>
      <c r="E38" s="105"/>
      <c r="F38" s="105"/>
      <c r="G38" s="105"/>
    </row>
    <row r="39" spans="2:7" ht="15">
      <c r="B39" s="251" t="str">
        <f>IF(Meldungen!X35=0," ",Meldungen!X35)</f>
        <v> </v>
      </c>
      <c r="C39" s="252" t="str">
        <f>IF(Meldungen!Y35=0," ",Meldungen!Y35)</f>
        <v> </v>
      </c>
      <c r="E39" s="105"/>
      <c r="F39" s="105"/>
      <c r="G39" s="105"/>
    </row>
    <row r="40" spans="2:3" ht="15">
      <c r="B40" s="251"/>
      <c r="C40" s="252"/>
    </row>
    <row r="44" spans="5:7" ht="12">
      <c r="E44" s="105"/>
      <c r="F44" s="105"/>
      <c r="G44" s="105"/>
    </row>
    <row r="45" spans="5:6" ht="12">
      <c r="E45" t="s">
        <v>120</v>
      </c>
      <c r="F45" t="s">
        <v>119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F27" sqref="F27"/>
    </sheetView>
  </sheetViews>
  <sheetFormatPr defaultColWidth="11.57421875" defaultRowHeight="12.75"/>
  <cols>
    <col min="1" max="1" width="13.140625" style="0" customWidth="1"/>
    <col min="2" max="2" width="12.421875" style="0" customWidth="1"/>
    <col min="3" max="3" width="14.00390625" style="0" customWidth="1"/>
    <col min="4" max="16384" width="11.421875" style="0" customWidth="1"/>
  </cols>
  <sheetData>
    <row r="1" ht="12">
      <c r="D1" s="119" t="str">
        <f>Meldungen!E1</f>
        <v> </v>
      </c>
    </row>
    <row r="2" spans="1:7" ht="19.5">
      <c r="A2" s="249"/>
      <c r="B2" s="249"/>
      <c r="C2" s="249"/>
      <c r="D2" s="250" t="s">
        <v>110</v>
      </c>
      <c r="E2" s="249"/>
      <c r="F2" s="249"/>
      <c r="G2" s="249"/>
    </row>
    <row r="3" spans="1:7" ht="15">
      <c r="A3" s="89"/>
      <c r="B3" s="89"/>
      <c r="C3" s="89"/>
      <c r="D3" s="89"/>
      <c r="E3" s="89"/>
      <c r="F3" s="89"/>
      <c r="G3" s="89"/>
    </row>
    <row r="4" spans="1:7" ht="15">
      <c r="A4" s="251"/>
      <c r="B4" s="251"/>
      <c r="C4" s="251"/>
      <c r="D4" s="252" t="str">
        <f>Meldungen!Z7</f>
        <v>Sonderklasse </v>
      </c>
      <c r="E4" s="251"/>
      <c r="F4" s="251"/>
      <c r="G4" s="251"/>
    </row>
    <row r="5" spans="1:7" ht="15">
      <c r="A5" s="251"/>
      <c r="B5" s="251"/>
      <c r="C5" s="251"/>
      <c r="D5" s="252" t="str">
        <f>Meldungen!Z8</f>
        <v>Gäste Senioren</v>
      </c>
      <c r="E5" s="251"/>
      <c r="F5" s="251"/>
      <c r="G5" s="251"/>
    </row>
    <row r="6" spans="1:7" ht="15">
      <c r="A6" s="251"/>
      <c r="B6" s="251"/>
      <c r="C6" s="251"/>
      <c r="D6" s="252">
        <f>Meldungen!AA52</f>
        <v>0</v>
      </c>
      <c r="E6" s="251"/>
      <c r="F6" s="251"/>
      <c r="G6" s="251"/>
    </row>
    <row r="7" spans="1:7" ht="15">
      <c r="A7" s="251"/>
      <c r="B7" s="251"/>
      <c r="C7" s="251"/>
      <c r="D7" s="252"/>
      <c r="E7" s="251"/>
      <c r="F7" s="251"/>
      <c r="G7" s="251"/>
    </row>
    <row r="8" spans="1:7" ht="15">
      <c r="A8" s="251"/>
      <c r="B8" s="251" t="s">
        <v>118</v>
      </c>
      <c r="C8" s="251">
        <f>Preisvergabe!D26</f>
        <v>0</v>
      </c>
      <c r="D8" s="257">
        <f>Preisvergabe!D38</f>
        <v>0</v>
      </c>
      <c r="E8" s="251">
        <f>Preisvergabe!E26</f>
        <v>0</v>
      </c>
      <c r="F8" s="257">
        <f>Preisvergabe!E38</f>
        <v>0</v>
      </c>
      <c r="G8" s="251"/>
    </row>
    <row r="9" spans="1:7" ht="15">
      <c r="A9" s="251"/>
      <c r="B9" s="251"/>
      <c r="C9" s="251">
        <f>Preisvergabe!F26</f>
        <v>0</v>
      </c>
      <c r="D9" s="257" t="str">
        <f>Preisvergabe!H38</f>
        <v> </v>
      </c>
      <c r="E9" s="251">
        <f>Preisvergabe!G26</f>
        <v>0</v>
      </c>
      <c r="F9" s="257">
        <f>Preisvergabe!G38</f>
        <v>0</v>
      </c>
      <c r="G9" s="251"/>
    </row>
    <row r="10" spans="1:7" ht="15">
      <c r="A10" s="251"/>
      <c r="B10" s="251"/>
      <c r="C10" s="251">
        <f>Preisvergabe!H26</f>
        <v>0</v>
      </c>
      <c r="D10" s="257" t="str">
        <f>Preisvergabe!H38</f>
        <v> </v>
      </c>
      <c r="E10" s="251">
        <f>Preisvergabe!I26</f>
        <v>0</v>
      </c>
      <c r="F10" s="257" t="str">
        <f>Preisvergabe!I38</f>
        <v> </v>
      </c>
      <c r="G10" s="251"/>
    </row>
    <row r="11" spans="1:7" ht="15">
      <c r="A11" s="251"/>
      <c r="B11" s="251"/>
      <c r="C11" s="251">
        <f>Preisvergabe!J26</f>
        <v>0</v>
      </c>
      <c r="D11" s="257" t="str">
        <f>Preisvergabe!J38</f>
        <v> </v>
      </c>
      <c r="E11" s="251"/>
      <c r="F11" s="260"/>
      <c r="G11" s="251"/>
    </row>
    <row r="12" spans="1:7" ht="15">
      <c r="A12" s="251"/>
      <c r="B12" s="251"/>
      <c r="C12" s="251"/>
      <c r="D12" s="251"/>
      <c r="E12" s="251"/>
      <c r="F12" s="251"/>
      <c r="G12" s="251"/>
    </row>
    <row r="13" spans="1:7" ht="15">
      <c r="A13" s="251"/>
      <c r="B13" s="254" t="s">
        <v>112</v>
      </c>
      <c r="C13" s="90" t="s">
        <v>70</v>
      </c>
      <c r="D13" s="90"/>
      <c r="E13" s="90" t="s">
        <v>113</v>
      </c>
      <c r="F13" s="90" t="s">
        <v>114</v>
      </c>
      <c r="G13" s="90" t="s">
        <v>115</v>
      </c>
    </row>
    <row r="14" spans="2:7" ht="15">
      <c r="B14" s="251" t="str">
        <f>IF(Meldungen!AA10=0," ",Meldungen!Z10)</f>
        <v> </v>
      </c>
      <c r="C14" s="252" t="str">
        <f>IF(Meldungen!AA10=0," ",Meldungen!AA10)</f>
        <v> </v>
      </c>
      <c r="D14" s="252"/>
      <c r="E14" s="105"/>
      <c r="F14" s="105"/>
      <c r="G14" s="105"/>
    </row>
    <row r="15" spans="2:7" ht="15">
      <c r="B15" s="251" t="str">
        <f>IF(Meldungen!AA11=0," ",Meldungen!Z11)</f>
        <v> </v>
      </c>
      <c r="C15" s="252" t="str">
        <f>IF(Meldungen!AA11=0," ",Meldungen!AA11)</f>
        <v> </v>
      </c>
      <c r="D15" s="252"/>
      <c r="E15" s="105"/>
      <c r="F15" s="105"/>
      <c r="G15" s="105"/>
    </row>
    <row r="16" spans="2:7" ht="15">
      <c r="B16" s="251" t="str">
        <f>IF(Meldungen!AA12=0," ",Meldungen!Z12)</f>
        <v> </v>
      </c>
      <c r="C16" s="252" t="str">
        <f>IF(Meldungen!AA12=0," ",Meldungen!AA12)</f>
        <v> </v>
      </c>
      <c r="D16" s="252"/>
      <c r="E16" s="105"/>
      <c r="F16" s="105"/>
      <c r="G16" s="105"/>
    </row>
    <row r="17" spans="2:7" ht="15">
      <c r="B17" s="251" t="str">
        <f>IF(Meldungen!AA13=0," ",Meldungen!Z13)</f>
        <v> </v>
      </c>
      <c r="C17" s="252" t="str">
        <f>IF(Meldungen!AA13=0," ",Meldungen!AA13)</f>
        <v> </v>
      </c>
      <c r="D17" s="252"/>
      <c r="E17" s="105"/>
      <c r="F17" s="105"/>
      <c r="G17" s="105"/>
    </row>
    <row r="18" spans="2:7" ht="15">
      <c r="B18" s="251" t="str">
        <f>IF(Meldungen!AA14=0," ",Meldungen!Z14)</f>
        <v> </v>
      </c>
      <c r="C18" s="252" t="str">
        <f>IF(Meldungen!AA14=0," ",Meldungen!AA14)</f>
        <v> </v>
      </c>
      <c r="D18" s="252"/>
      <c r="E18" s="105"/>
      <c r="F18" s="105"/>
      <c r="G18" s="105"/>
    </row>
    <row r="19" spans="2:7" ht="15">
      <c r="B19" s="251" t="str">
        <f>IF(Meldungen!AA15=0," ",Meldungen!Z15)</f>
        <v> </v>
      </c>
      <c r="C19" s="252" t="str">
        <f>IF(Meldungen!AA15=0," ",Meldungen!AA15)</f>
        <v> </v>
      </c>
      <c r="D19" s="252"/>
      <c r="E19" s="105"/>
      <c r="F19" s="105"/>
      <c r="G19" s="105"/>
    </row>
    <row r="20" spans="2:7" ht="15">
      <c r="B20" s="251" t="str">
        <f>IF(Meldungen!AA16=0," ",Meldungen!Z16)</f>
        <v> </v>
      </c>
      <c r="C20" s="252" t="str">
        <f>IF(Meldungen!AA16=0," ",Meldungen!AA16)</f>
        <v> </v>
      </c>
      <c r="D20" s="252"/>
      <c r="E20" s="105"/>
      <c r="F20" s="105"/>
      <c r="G20" s="105"/>
    </row>
    <row r="21" spans="2:7" ht="15">
      <c r="B21" s="251" t="str">
        <f>IF(Meldungen!AA17=0," ",Meldungen!Z17)</f>
        <v> </v>
      </c>
      <c r="C21" s="252" t="str">
        <f>IF(Meldungen!AA17=0," ",Meldungen!AA17)</f>
        <v> </v>
      </c>
      <c r="D21" s="252"/>
      <c r="E21" s="105"/>
      <c r="F21" s="105"/>
      <c r="G21" s="105"/>
    </row>
    <row r="22" spans="2:7" ht="15">
      <c r="B22" s="251" t="str">
        <f>IF(Meldungen!AA18=0," ",Meldungen!Z18)</f>
        <v> </v>
      </c>
      <c r="C22" s="252" t="str">
        <f>IF(Meldungen!AA18=0," ",Meldungen!AA18)</f>
        <v> </v>
      </c>
      <c r="D22" s="252"/>
      <c r="E22" s="105"/>
      <c r="F22" s="105"/>
      <c r="G22" s="105"/>
    </row>
    <row r="23" spans="2:7" ht="15">
      <c r="B23" s="251" t="str">
        <f>IF(Meldungen!AA19=0," ",Meldungen!Z19)</f>
        <v> </v>
      </c>
      <c r="C23" s="252" t="str">
        <f>IF(Meldungen!AA19=0," ",Meldungen!AA19)</f>
        <v> </v>
      </c>
      <c r="D23" s="252"/>
      <c r="E23" s="105"/>
      <c r="F23" s="105"/>
      <c r="G23" s="105"/>
    </row>
    <row r="24" spans="2:7" ht="15">
      <c r="B24" s="251" t="str">
        <f>IF(Meldungen!AA20=0," ",Meldungen!Z20)</f>
        <v> </v>
      </c>
      <c r="C24" s="252" t="str">
        <f>IF(Meldungen!AA20=0," ",Meldungen!AA20)</f>
        <v> </v>
      </c>
      <c r="D24" s="252"/>
      <c r="E24" s="105"/>
      <c r="F24" s="105"/>
      <c r="G24" s="105"/>
    </row>
    <row r="25" spans="2:7" ht="15">
      <c r="B25" s="251" t="str">
        <f>IF(Meldungen!AA21=0," ",Meldungen!Z21)</f>
        <v> </v>
      </c>
      <c r="C25" s="252" t="str">
        <f>IF(Meldungen!AA21=0," ",Meldungen!AA21)</f>
        <v> </v>
      </c>
      <c r="D25" s="252"/>
      <c r="E25" s="105"/>
      <c r="F25" s="105"/>
      <c r="G25" s="105"/>
    </row>
    <row r="26" spans="2:7" ht="15">
      <c r="B26" s="251" t="str">
        <f>IF(Meldungen!AA22=0," ",Meldungen!Z22)</f>
        <v> </v>
      </c>
      <c r="C26" s="252" t="str">
        <f>IF(Meldungen!AA22=0," ",Meldungen!AA22)</f>
        <v> </v>
      </c>
      <c r="D26" s="252"/>
      <c r="E26" s="105"/>
      <c r="F26" s="105"/>
      <c r="G26" s="105"/>
    </row>
    <row r="27" spans="2:7" ht="15">
      <c r="B27" s="251" t="str">
        <f>IF(Meldungen!AA23=0," ",Meldungen!Z23)</f>
        <v> </v>
      </c>
      <c r="C27" s="252" t="str">
        <f>IF(Meldungen!AA23=0," ",Meldungen!AA23)</f>
        <v> </v>
      </c>
      <c r="D27" s="252"/>
      <c r="E27" s="105"/>
      <c r="F27" s="105"/>
      <c r="G27" s="105"/>
    </row>
    <row r="28" spans="2:7" ht="15">
      <c r="B28" s="251" t="str">
        <f>IF(Meldungen!AA24=0," ",Meldungen!Z24)</f>
        <v> </v>
      </c>
      <c r="C28" s="252" t="str">
        <f>IF(Meldungen!AA24=0," ",Meldungen!AA24)</f>
        <v> </v>
      </c>
      <c r="D28" s="252"/>
      <c r="E28" s="105"/>
      <c r="F28" s="105"/>
      <c r="G28" s="105"/>
    </row>
    <row r="29" spans="2:7" ht="15">
      <c r="B29" s="251" t="str">
        <f>IF(Meldungen!AA25=0," ",Meldungen!Z25)</f>
        <v> </v>
      </c>
      <c r="C29" s="252" t="str">
        <f>IF(Meldungen!AA25=0," ",Meldungen!AA25)</f>
        <v> </v>
      </c>
      <c r="D29" s="252"/>
      <c r="E29" s="105"/>
      <c r="F29" s="105"/>
      <c r="G29" s="105"/>
    </row>
    <row r="30" spans="2:7" ht="15">
      <c r="B30" s="251" t="str">
        <f>IF(Meldungen!AA26=0," ",Meldungen!Z26)</f>
        <v> </v>
      </c>
      <c r="C30" s="252" t="str">
        <f>IF(Meldungen!AA26=0," ",Meldungen!AA26)</f>
        <v> </v>
      </c>
      <c r="D30" s="252"/>
      <c r="E30" s="105"/>
      <c r="F30" s="105"/>
      <c r="G30" s="105"/>
    </row>
    <row r="31" spans="2:7" ht="15">
      <c r="B31" s="251" t="str">
        <f>IF(Meldungen!AA27=0," ",Meldungen!Z27)</f>
        <v> </v>
      </c>
      <c r="C31" s="252" t="str">
        <f>IF(Meldungen!AA27=0," ",Meldungen!AA27)</f>
        <v> </v>
      </c>
      <c r="D31" s="252"/>
      <c r="E31" s="105"/>
      <c r="F31" s="105"/>
      <c r="G31" s="105"/>
    </row>
    <row r="32" spans="2:7" ht="15">
      <c r="B32" s="251" t="str">
        <f>IF(Meldungen!AA28=0," ",Meldungen!Z28)</f>
        <v> </v>
      </c>
      <c r="C32" s="252" t="str">
        <f>IF(Meldungen!AA28=0," ",Meldungen!AA28)</f>
        <v> </v>
      </c>
      <c r="D32" s="252"/>
      <c r="E32" s="105"/>
      <c r="F32" s="105"/>
      <c r="G32" s="105"/>
    </row>
    <row r="33" spans="2:7" ht="15">
      <c r="B33" s="251" t="str">
        <f>IF(Meldungen!AA29=0," ",Meldungen!Z29)</f>
        <v> </v>
      </c>
      <c r="C33" s="252" t="str">
        <f>IF(Meldungen!AA29=0," ",Meldungen!AA29)</f>
        <v> </v>
      </c>
      <c r="D33" s="252"/>
      <c r="E33" s="105"/>
      <c r="F33" s="105"/>
      <c r="G33" s="105"/>
    </row>
    <row r="34" spans="2:7" ht="15">
      <c r="B34" s="251" t="str">
        <f>IF(Meldungen!AA30=0," ",Meldungen!Z30)</f>
        <v> </v>
      </c>
      <c r="C34" s="252" t="str">
        <f>IF(Meldungen!AA30=0," ",Meldungen!AA30)</f>
        <v> </v>
      </c>
      <c r="D34" s="252"/>
      <c r="E34" s="105"/>
      <c r="F34" s="105"/>
      <c r="G34" s="105"/>
    </row>
    <row r="35" spans="2:7" ht="15">
      <c r="B35" s="251" t="str">
        <f>IF(Meldungen!AA31=0," ",Meldungen!Z31)</f>
        <v> </v>
      </c>
      <c r="C35" s="252" t="str">
        <f>IF(Meldungen!AA31=0," ",Meldungen!AA31)</f>
        <v> </v>
      </c>
      <c r="D35" s="252"/>
      <c r="E35" s="105"/>
      <c r="F35" s="105"/>
      <c r="G35" s="105"/>
    </row>
    <row r="36" spans="2:7" ht="15">
      <c r="B36" s="251" t="str">
        <f>IF(Meldungen!AA32=0," ",Meldungen!Z32)</f>
        <v> </v>
      </c>
      <c r="C36" s="252" t="str">
        <f>IF(Meldungen!AA32=0," ",Meldungen!AA32)</f>
        <v> </v>
      </c>
      <c r="D36" s="252"/>
      <c r="E36" s="105"/>
      <c r="F36" s="105"/>
      <c r="G36" s="105"/>
    </row>
    <row r="37" spans="2:7" ht="15">
      <c r="B37" s="251" t="str">
        <f>IF(Meldungen!AA33=0," ",Meldungen!Z33)</f>
        <v> </v>
      </c>
      <c r="C37" s="252" t="str">
        <f>IF(Meldungen!AA33=0," ",Meldungen!AA33)</f>
        <v> </v>
      </c>
      <c r="D37" s="252"/>
      <c r="E37" s="105"/>
      <c r="F37" s="105"/>
      <c r="G37" s="105"/>
    </row>
    <row r="38" spans="2:7" ht="15">
      <c r="B38" s="251" t="str">
        <f>IF(Meldungen!AA34=0," ",Meldungen!Z34)</f>
        <v> </v>
      </c>
      <c r="C38" s="252" t="str">
        <f>IF(Meldungen!AA34=0," ",Meldungen!AA34)</f>
        <v> </v>
      </c>
      <c r="D38" s="252"/>
      <c r="E38" s="105"/>
      <c r="F38" s="105"/>
      <c r="G38" s="105"/>
    </row>
    <row r="39" spans="2:7" ht="15">
      <c r="B39" s="251" t="str">
        <f>IF(Meldungen!AA35=0," ",Meldungen!Z35)</f>
        <v> </v>
      </c>
      <c r="C39" s="252" t="str">
        <f>IF(Meldungen!AA35=0," ",Meldungen!AA35)</f>
        <v> </v>
      </c>
      <c r="D39" s="252"/>
      <c r="E39" s="105"/>
      <c r="F39" s="105"/>
      <c r="G39" s="105"/>
    </row>
    <row r="40" spans="2:7" ht="15">
      <c r="B40" s="251" t="str">
        <f>IF(Meldungen!AA36=0," ",Meldungen!Z36)</f>
        <v> </v>
      </c>
      <c r="C40" s="252" t="str">
        <f>IF(Meldungen!AA36=0," ",Meldungen!AA36)</f>
        <v> </v>
      </c>
      <c r="D40" s="252"/>
      <c r="E40" s="105"/>
      <c r="F40" s="105"/>
      <c r="G40" s="105"/>
    </row>
    <row r="44" spans="5:7" ht="12">
      <c r="E44" s="105"/>
      <c r="F44" s="105"/>
      <c r="G44" s="105"/>
    </row>
    <row r="45" spans="5:6" ht="12">
      <c r="E45" t="s">
        <v>116</v>
      </c>
      <c r="F45" t="s">
        <v>119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1">
      <selection activeCell="F27" sqref="F27"/>
    </sheetView>
  </sheetViews>
  <sheetFormatPr defaultColWidth="11.57421875" defaultRowHeight="12.75"/>
  <cols>
    <col min="1" max="1" width="11.8515625" style="0" customWidth="1"/>
    <col min="2" max="2" width="15.8515625" style="0" customWidth="1"/>
    <col min="3" max="16384" width="11.421875" style="0" customWidth="1"/>
  </cols>
  <sheetData>
    <row r="1" ht="12">
      <c r="D1" s="119" t="str">
        <f>Meldungen!E1</f>
        <v> </v>
      </c>
    </row>
    <row r="2" spans="1:7" ht="19.5">
      <c r="A2" s="249"/>
      <c r="B2" s="249"/>
      <c r="C2" s="249"/>
      <c r="D2" s="250" t="s">
        <v>110</v>
      </c>
      <c r="E2" s="249"/>
      <c r="F2" s="249"/>
      <c r="G2" s="249"/>
    </row>
    <row r="3" spans="1:7" ht="15">
      <c r="A3" s="89"/>
      <c r="B3" s="89"/>
      <c r="C3" s="89"/>
      <c r="D3" s="89"/>
      <c r="E3" s="89"/>
      <c r="F3" s="89"/>
      <c r="G3" s="89"/>
    </row>
    <row r="4" spans="1:7" ht="15">
      <c r="A4" s="251"/>
      <c r="B4" s="251"/>
      <c r="C4" s="251"/>
      <c r="D4" s="252" t="s">
        <v>121</v>
      </c>
      <c r="E4" s="261"/>
      <c r="F4" s="251"/>
      <c r="G4" s="251"/>
    </row>
    <row r="5" spans="1:7" ht="15">
      <c r="A5" s="251"/>
      <c r="B5" s="251"/>
      <c r="C5" s="251"/>
      <c r="D5" s="252" t="s">
        <v>122</v>
      </c>
      <c r="E5" s="251"/>
      <c r="F5" s="251"/>
      <c r="G5" s="251"/>
    </row>
    <row r="7" spans="1:7" ht="15">
      <c r="A7" s="251"/>
      <c r="B7" s="254" t="s">
        <v>112</v>
      </c>
      <c r="C7" s="90" t="s">
        <v>70</v>
      </c>
      <c r="D7" s="90"/>
      <c r="E7" s="90" t="s">
        <v>113</v>
      </c>
      <c r="F7" s="90" t="s">
        <v>114</v>
      </c>
      <c r="G7" s="90" t="s">
        <v>115</v>
      </c>
    </row>
    <row r="8" spans="1:7" ht="15">
      <c r="A8" s="251"/>
      <c r="D8" s="252"/>
      <c r="E8" s="105"/>
      <c r="F8" s="105"/>
      <c r="G8" s="105"/>
    </row>
    <row r="9" spans="5:7" ht="12">
      <c r="E9" s="105"/>
      <c r="F9" s="105"/>
      <c r="G9" s="105"/>
    </row>
    <row r="10" spans="5:7" ht="12">
      <c r="E10" s="105"/>
      <c r="F10" s="105"/>
      <c r="G10" s="105"/>
    </row>
    <row r="11" spans="5:7" ht="12">
      <c r="E11" s="105"/>
      <c r="F11" s="105"/>
      <c r="G11" s="105"/>
    </row>
    <row r="12" spans="5:7" ht="12">
      <c r="E12" s="105"/>
      <c r="F12" s="105"/>
      <c r="G12" s="105"/>
    </row>
    <row r="13" spans="5:7" ht="12">
      <c r="E13" s="105"/>
      <c r="F13" s="105"/>
      <c r="G13" s="105"/>
    </row>
    <row r="14" spans="5:7" ht="12">
      <c r="E14" s="105"/>
      <c r="F14" s="105"/>
      <c r="G14" s="105"/>
    </row>
    <row r="15" spans="5:7" ht="12">
      <c r="E15" s="105"/>
      <c r="F15" s="105"/>
      <c r="G15" s="105"/>
    </row>
    <row r="16" spans="5:7" ht="12">
      <c r="E16" s="105"/>
      <c r="F16" s="105"/>
      <c r="G16" s="105"/>
    </row>
    <row r="17" spans="5:7" ht="12">
      <c r="E17" s="105"/>
      <c r="F17" s="105"/>
      <c r="G17" s="105"/>
    </row>
    <row r="18" spans="5:7" ht="12">
      <c r="E18" s="105"/>
      <c r="F18" s="105"/>
      <c r="G18" s="105"/>
    </row>
    <row r="19" spans="5:7" ht="12">
      <c r="E19" s="105"/>
      <c r="F19" s="105"/>
      <c r="G19" s="105"/>
    </row>
    <row r="20" spans="5:7" ht="12">
      <c r="E20" s="105"/>
      <c r="F20" s="105"/>
      <c r="G20" s="105"/>
    </row>
    <row r="21" spans="5:7" ht="12">
      <c r="E21" s="105"/>
      <c r="F21" s="105"/>
      <c r="G21" s="105"/>
    </row>
    <row r="22" spans="5:7" ht="12">
      <c r="E22" s="105"/>
      <c r="F22" s="105"/>
      <c r="G22" s="105"/>
    </row>
    <row r="23" spans="5:7" ht="12">
      <c r="E23" s="105"/>
      <c r="F23" s="105"/>
      <c r="G23" s="105"/>
    </row>
    <row r="24" spans="5:7" ht="12">
      <c r="E24" s="105"/>
      <c r="F24" s="105"/>
      <c r="G24" s="105"/>
    </row>
    <row r="25" spans="5:7" ht="12">
      <c r="E25" s="105"/>
      <c r="F25" s="105"/>
      <c r="G25" s="105"/>
    </row>
    <row r="26" spans="5:7" ht="12">
      <c r="E26" s="105"/>
      <c r="F26" s="105"/>
      <c r="G26" s="105"/>
    </row>
    <row r="27" spans="5:7" ht="12">
      <c r="E27" s="105"/>
      <c r="F27" s="105"/>
      <c r="G27" s="105"/>
    </row>
    <row r="28" spans="5:7" ht="12">
      <c r="E28" s="105"/>
      <c r="F28" s="105"/>
      <c r="G28" s="105"/>
    </row>
    <row r="29" spans="5:7" ht="12">
      <c r="E29" s="105"/>
      <c r="F29" s="105"/>
      <c r="G29" s="105"/>
    </row>
    <row r="30" spans="5:7" ht="12">
      <c r="E30" s="105"/>
      <c r="F30" s="105"/>
      <c r="G30" s="105"/>
    </row>
    <row r="31" spans="5:7" ht="12">
      <c r="E31" s="105"/>
      <c r="F31" s="105"/>
      <c r="G31" s="105"/>
    </row>
    <row r="32" spans="5:7" ht="12">
      <c r="E32" s="105"/>
      <c r="F32" s="105"/>
      <c r="G32" s="105"/>
    </row>
    <row r="33" spans="5:7" ht="12">
      <c r="E33" s="105"/>
      <c r="F33" s="105"/>
      <c r="G33" s="105"/>
    </row>
    <row r="34" spans="5:7" ht="12">
      <c r="E34" s="105"/>
      <c r="F34" s="105"/>
      <c r="G34" s="105"/>
    </row>
    <row r="35" spans="5:7" ht="12">
      <c r="E35" s="105"/>
      <c r="F35" s="105"/>
      <c r="G35" s="105"/>
    </row>
    <row r="36" spans="5:7" ht="12">
      <c r="E36" s="105"/>
      <c r="F36" s="105"/>
      <c r="G36" s="105"/>
    </row>
    <row r="37" spans="5:7" ht="12">
      <c r="E37" s="105"/>
      <c r="F37" s="105"/>
      <c r="G37" s="105"/>
    </row>
    <row r="38" spans="5:7" ht="12">
      <c r="E38" s="105"/>
      <c r="F38" s="105"/>
      <c r="G38" s="105"/>
    </row>
    <row r="39" spans="5:7" ht="12">
      <c r="E39" s="105"/>
      <c r="F39" s="105"/>
      <c r="G39" s="105"/>
    </row>
    <row r="40" spans="5:7" ht="12">
      <c r="E40" s="105"/>
      <c r="F40" s="105"/>
      <c r="G40" s="105"/>
    </row>
    <row r="41" spans="5:7" ht="12">
      <c r="E41" s="105"/>
      <c r="F41" s="105"/>
      <c r="G41" s="105"/>
    </row>
    <row r="42" spans="5:7" ht="12">
      <c r="E42" s="105"/>
      <c r="F42" s="105"/>
      <c r="G42" s="105"/>
    </row>
    <row r="43" spans="5:7" ht="12">
      <c r="E43" s="105"/>
      <c r="F43" s="105"/>
      <c r="G43" s="105"/>
    </row>
    <row r="44" spans="5:7" ht="12">
      <c r="E44" s="105"/>
      <c r="F44" s="105"/>
      <c r="G44" s="105"/>
    </row>
    <row r="45" spans="5:7" ht="12">
      <c r="E45" s="105"/>
      <c r="F45" s="105"/>
      <c r="G45" s="105"/>
    </row>
    <row r="46" spans="5:7" ht="12">
      <c r="E46" s="105"/>
      <c r="F46" s="105"/>
      <c r="G46" s="105"/>
    </row>
    <row r="47" spans="5:7" ht="12">
      <c r="E47" s="105"/>
      <c r="F47" s="105"/>
      <c r="G47" s="105"/>
    </row>
    <row r="51" spans="5:7" ht="12">
      <c r="E51" s="105"/>
      <c r="F51" s="105"/>
      <c r="G51" s="105"/>
    </row>
    <row r="52" spans="5:6" ht="12">
      <c r="E52" t="s">
        <v>116</v>
      </c>
      <c r="F52" t="s">
        <v>119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showGridLines="0" workbookViewId="0" topLeftCell="A21">
      <selection activeCell="H10" sqref="H10"/>
    </sheetView>
  </sheetViews>
  <sheetFormatPr defaultColWidth="11.57421875" defaultRowHeight="12.75"/>
  <cols>
    <col min="1" max="1" width="5.140625" style="0" customWidth="1"/>
    <col min="2" max="2" width="12.421875" style="0" customWidth="1"/>
    <col min="3" max="3" width="5.140625" style="0" customWidth="1"/>
    <col min="4" max="4" width="9.28125" style="0" customWidth="1"/>
    <col min="5" max="5" width="13.7109375" style="0" customWidth="1"/>
    <col min="6" max="6" width="10.8515625" style="0" customWidth="1"/>
    <col min="7" max="7" width="5.00390625" style="0" customWidth="1"/>
    <col min="8" max="8" width="14.7109375" style="0" customWidth="1"/>
    <col min="9" max="9" width="8.00390625" style="0" customWidth="1"/>
    <col min="10" max="10" width="2.28125" style="0" customWidth="1"/>
    <col min="11" max="16384" width="11.421875" style="0" customWidth="1"/>
  </cols>
  <sheetData>
    <row r="1" spans="1:9" s="89" customFormat="1" ht="15">
      <c r="A1" s="84"/>
      <c r="B1" s="85"/>
      <c r="C1" s="86"/>
      <c r="D1" s="87"/>
      <c r="E1" s="88"/>
      <c r="F1" s="88"/>
      <c r="G1" s="84"/>
      <c r="H1" s="88"/>
      <c r="I1" s="84"/>
    </row>
    <row r="2" spans="1:9" s="89" customFormat="1" ht="15">
      <c r="A2" s="84"/>
      <c r="B2" s="85"/>
      <c r="C2" s="86"/>
      <c r="D2" s="87"/>
      <c r="E2" s="88" t="str">
        <f>IF(Meldungen!E1=" "," ",Meldungen!E1)</f>
        <v> </v>
      </c>
      <c r="F2" s="88"/>
      <c r="G2" s="84"/>
      <c r="H2" s="88"/>
      <c r="I2" s="84"/>
    </row>
    <row r="3" spans="1:9" s="89" customFormat="1" ht="15">
      <c r="A3" s="84"/>
      <c r="B3" s="85"/>
      <c r="C3" s="86"/>
      <c r="D3" s="87"/>
      <c r="E3" s="88"/>
      <c r="F3" s="88"/>
      <c r="G3" s="84"/>
      <c r="H3" s="88"/>
      <c r="I3" s="84"/>
    </row>
    <row r="4" spans="1:10" s="89" customFormat="1" ht="15">
      <c r="A4" s="268" t="s">
        <v>47</v>
      </c>
      <c r="B4" s="268"/>
      <c r="C4" s="268"/>
      <c r="D4" s="268"/>
      <c r="E4" s="268"/>
      <c r="F4" s="268"/>
      <c r="G4" s="268"/>
      <c r="H4" s="268"/>
      <c r="I4" s="268"/>
      <c r="J4" s="268"/>
    </row>
    <row r="5" spans="2:8" ht="12">
      <c r="B5" s="64"/>
      <c r="C5" s="83"/>
      <c r="D5" s="91"/>
      <c r="E5" s="20"/>
      <c r="F5" s="64"/>
      <c r="G5" s="20"/>
      <c r="H5" s="64"/>
    </row>
    <row r="6" spans="3:8" ht="12">
      <c r="C6" s="83"/>
      <c r="D6" s="91"/>
      <c r="E6" s="20"/>
      <c r="F6" s="64"/>
      <c r="G6" s="20"/>
      <c r="H6" s="17" t="s">
        <v>48</v>
      </c>
    </row>
    <row r="7" spans="3:9" ht="12">
      <c r="C7" s="83"/>
      <c r="D7" s="91"/>
      <c r="E7" s="20"/>
      <c r="F7" s="64"/>
      <c r="G7" s="20"/>
      <c r="H7" s="92" t="s">
        <v>3</v>
      </c>
      <c r="I7" s="93"/>
    </row>
    <row r="8" spans="3:8" ht="12">
      <c r="C8" s="83"/>
      <c r="D8" s="91"/>
      <c r="E8" s="20"/>
      <c r="F8" s="64"/>
      <c r="G8" s="20"/>
      <c r="H8" s="17" t="s">
        <v>49</v>
      </c>
    </row>
    <row r="9" spans="2:9" ht="12">
      <c r="B9" s="64"/>
      <c r="C9" s="83"/>
      <c r="D9" s="91"/>
      <c r="E9" s="20"/>
      <c r="F9" s="64"/>
      <c r="G9" s="20"/>
      <c r="H9" s="94" t="s">
        <v>50</v>
      </c>
      <c r="I9" s="95"/>
    </row>
    <row r="10" spans="2:9" ht="12">
      <c r="B10" s="64"/>
      <c r="C10" s="83" t="s">
        <v>51</v>
      </c>
      <c r="D10" s="96">
        <f>Meldungen!AB52</f>
        <v>0</v>
      </c>
      <c r="E10" s="20" t="s">
        <v>52</v>
      </c>
      <c r="F10" s="64"/>
      <c r="G10" s="20"/>
      <c r="H10" s="97" t="s">
        <v>53</v>
      </c>
      <c r="I10" s="98"/>
    </row>
    <row r="11" spans="4:8" ht="12">
      <c r="D11" s="64"/>
      <c r="E11" s="20"/>
      <c r="F11" s="64"/>
      <c r="G11" s="83"/>
      <c r="H11" s="64"/>
    </row>
    <row r="12" spans="2:9" ht="12">
      <c r="B12" s="99" t="s">
        <v>54</v>
      </c>
      <c r="C12" s="100">
        <v>68</v>
      </c>
      <c r="D12" s="3" t="s">
        <v>55</v>
      </c>
      <c r="F12" s="1"/>
      <c r="G12" s="99" t="s">
        <v>56</v>
      </c>
      <c r="H12" s="101">
        <f>IF(C12=0,0,ROUND((D10/C12),0))</f>
        <v>0</v>
      </c>
      <c r="I12" s="2"/>
    </row>
    <row r="13" spans="2:9" ht="12">
      <c r="B13" s="1"/>
      <c r="F13" s="1"/>
      <c r="G13" s="2"/>
      <c r="H13" s="1"/>
      <c r="I13" s="2"/>
    </row>
    <row r="14" spans="2:9" ht="15">
      <c r="B14" s="99" t="s">
        <v>57</v>
      </c>
      <c r="C14" s="100" t="s">
        <v>58</v>
      </c>
      <c r="D14" s="99" t="s">
        <v>59</v>
      </c>
      <c r="E14" s="102">
        <f>IF(C12=0,0,ROUND((H12/C15),0))</f>
        <v>0</v>
      </c>
      <c r="F14" s="99" t="s">
        <v>60</v>
      </c>
      <c r="G14" s="103">
        <f>IF(E14=0,0,ROUND((D10/E14),0))</f>
        <v>0</v>
      </c>
      <c r="H14" s="1" t="s">
        <v>61</v>
      </c>
      <c r="I14" s="2"/>
    </row>
    <row r="15" spans="2:8" ht="12">
      <c r="B15" s="1"/>
      <c r="C15" s="104">
        <f>IF(H12=" ",0,(IF((C14="ABCD"),4,IF((C14="ABC"),3,IF((C14="AB"),2,IF((C14="A"),1,"Fehlerhaftes Bewertungssystem!"))))))</f>
        <v>1</v>
      </c>
      <c r="D15" s="1" t="s">
        <v>62</v>
      </c>
      <c r="E15" s="2"/>
      <c r="F15" s="99" t="s">
        <v>63</v>
      </c>
      <c r="G15" s="104">
        <f>IF(C15=0," ",ROUND((G14/C15),0))</f>
        <v>0</v>
      </c>
      <c r="H15" s="1" t="s">
        <v>64</v>
      </c>
    </row>
    <row r="17" spans="1:10" ht="12.75">
      <c r="A17" s="105"/>
      <c r="B17" s="269" t="s">
        <v>65</v>
      </c>
      <c r="C17" s="269"/>
      <c r="D17" s="269"/>
      <c r="E17" s="269" t="s">
        <v>66</v>
      </c>
      <c r="F17" s="269"/>
      <c r="G17" s="269"/>
      <c r="H17" s="269"/>
      <c r="I17" s="269"/>
      <c r="J17" s="105"/>
    </row>
    <row r="18" ht="12">
      <c r="B18" s="82"/>
    </row>
    <row r="19" spans="2:9" ht="12">
      <c r="B19" s="106" t="str">
        <f>Meldungen!B6</f>
        <v>Alttiere</v>
      </c>
      <c r="C19" s="107"/>
      <c r="D19" s="107"/>
      <c r="E19" s="270" t="s">
        <v>67</v>
      </c>
      <c r="F19" s="270"/>
      <c r="H19" s="270" t="s">
        <v>68</v>
      </c>
      <c r="I19" s="270"/>
    </row>
    <row r="20" spans="2:9" ht="12">
      <c r="B20" s="107" t="str">
        <f>Meldungen!B8</f>
        <v>Weiße Rassen</v>
      </c>
      <c r="C20" s="107"/>
      <c r="D20" s="109">
        <f>Meldungen!C52</f>
        <v>0</v>
      </c>
      <c r="E20" s="108" t="s">
        <v>69</v>
      </c>
      <c r="F20" s="110" t="s">
        <v>70</v>
      </c>
      <c r="H20" s="108" t="s">
        <v>69</v>
      </c>
      <c r="I20" s="110" t="s">
        <v>70</v>
      </c>
    </row>
    <row r="21" spans="2:9" ht="12">
      <c r="B21" s="107" t="str">
        <f>Meldungen!D8</f>
        <v>Zeichnungsrassen</v>
      </c>
      <c r="C21" s="107"/>
      <c r="D21" s="109">
        <f>Meldungen!E52</f>
        <v>0</v>
      </c>
      <c r="E21" s="111"/>
      <c r="F21" s="112"/>
      <c r="H21" s="111"/>
      <c r="I21" s="113"/>
    </row>
    <row r="22" spans="2:9" ht="12">
      <c r="B22" s="107" t="str">
        <f>Meldungen!F8</f>
        <v>Abzeichenrassen</v>
      </c>
      <c r="C22" s="107"/>
      <c r="D22" s="109">
        <f>Meldungen!G52</f>
        <v>0</v>
      </c>
      <c r="E22" s="111"/>
      <c r="F22" s="112"/>
      <c r="H22" s="111"/>
      <c r="I22" s="113"/>
    </row>
    <row r="23" spans="2:9" ht="12">
      <c r="B23" s="107" t="str">
        <f>Meldungen!H8</f>
        <v>Farbenrassen</v>
      </c>
      <c r="C23" s="107"/>
      <c r="D23" s="109">
        <f>Meldungen!I52</f>
        <v>0</v>
      </c>
      <c r="E23" s="111"/>
      <c r="F23" s="112"/>
      <c r="H23" s="111"/>
      <c r="I23" s="113"/>
    </row>
    <row r="24" spans="2:9" ht="12">
      <c r="B24" s="114" t="str">
        <f>IF(Meldungen!J8=" "," ",IF(Meldungen!J8=0," ",Meldungen!J8))</f>
        <v> </v>
      </c>
      <c r="C24" s="107"/>
      <c r="D24" s="109" t="str">
        <f>IF(Meldungen!J8=0," ",IF(Meldungen!J8=" "," ",Meldungen!K52))</f>
        <v> </v>
      </c>
      <c r="E24" s="111"/>
      <c r="F24" s="112"/>
      <c r="H24" s="111"/>
      <c r="I24" s="113"/>
    </row>
    <row r="25" spans="2:9" ht="12">
      <c r="B25" s="107" t="str">
        <f>Meldungen!L8</f>
        <v>Haarstrukturrassen</v>
      </c>
      <c r="C25" s="107"/>
      <c r="D25" s="109">
        <f>Meldungen!M52</f>
        <v>0</v>
      </c>
      <c r="E25" s="111"/>
      <c r="F25" s="112"/>
      <c r="H25" s="111"/>
      <c r="I25" s="113"/>
    </row>
    <row r="26" spans="2:9" ht="12">
      <c r="B26" s="107" t="str">
        <f>Meldungen!N8</f>
        <v>Kurzhaarrassen</v>
      </c>
      <c r="C26" s="107"/>
      <c r="D26" s="109">
        <f>Meldungen!O52</f>
        <v>0</v>
      </c>
      <c r="E26" s="111"/>
      <c r="F26" s="112"/>
      <c r="H26" s="111"/>
      <c r="I26" s="113"/>
    </row>
    <row r="27" spans="2:9" ht="12">
      <c r="B27" s="107" t="str">
        <f>Meldungen!P8</f>
        <v>Langhaarrassen</v>
      </c>
      <c r="C27" s="107"/>
      <c r="D27" s="109">
        <f>Meldungen!Q52</f>
        <v>0</v>
      </c>
      <c r="E27" s="111"/>
      <c r="F27" s="112"/>
      <c r="H27" s="111"/>
      <c r="I27" s="113"/>
    </row>
    <row r="28" spans="2:9" ht="12">
      <c r="B28" s="107" t="str">
        <f>Meldungen!R8</f>
        <v>Jugend</v>
      </c>
      <c r="C28" s="107"/>
      <c r="D28" s="109">
        <f>Meldungen!S52</f>
        <v>0</v>
      </c>
      <c r="E28" s="111"/>
      <c r="F28" s="112"/>
      <c r="H28" s="111"/>
      <c r="I28" s="112"/>
    </row>
    <row r="29" spans="2:9" ht="12">
      <c r="B29" s="107" t="str">
        <f>Meldungen!X8</f>
        <v>Gäste Jugend</v>
      </c>
      <c r="C29" s="107"/>
      <c r="D29" s="109">
        <f>Meldungen!Y52</f>
        <v>0</v>
      </c>
      <c r="E29" s="115"/>
      <c r="F29" s="116"/>
      <c r="H29" s="115"/>
      <c r="I29" s="116"/>
    </row>
    <row r="30" spans="2:9" ht="12">
      <c r="B30" s="107" t="str">
        <f>Meldungen!Z8</f>
        <v>Gäste Senioren</v>
      </c>
      <c r="C30" s="107"/>
      <c r="D30" s="109">
        <f>Meldungen!AA52</f>
        <v>0</v>
      </c>
      <c r="E30" s="117" t="s">
        <v>71</v>
      </c>
      <c r="F30" s="118">
        <f>SUM(F21:F29)</f>
        <v>0</v>
      </c>
      <c r="H30" s="117" t="s">
        <v>71</v>
      </c>
      <c r="I30" s="118">
        <f>SUM(I21:I29)</f>
        <v>0</v>
      </c>
    </row>
    <row r="31" spans="4:9" ht="12">
      <c r="D31" s="119"/>
      <c r="E31" s="120" t="str">
        <f>IF(F30-G14&gt;10,"Überschreitung! Ggf. Unterklasse bilden oder Klasse löschen!"," ")</f>
        <v> </v>
      </c>
      <c r="F31" s="121" t="str">
        <f>IF(F30-G14&gt;10,F30-G14," ")</f>
        <v> </v>
      </c>
      <c r="I31" s="122" t="str">
        <f>IF(I30-G14&gt;10,I30-G14," ")</f>
        <v> </v>
      </c>
    </row>
    <row r="32" spans="2:9" ht="12">
      <c r="B32" s="106" t="str">
        <f>Meldungen!T6</f>
        <v>Jungtiere</v>
      </c>
      <c r="C32" s="107"/>
      <c r="D32" s="123"/>
      <c r="E32" s="124"/>
      <c r="F32" s="91"/>
      <c r="H32" s="125" t="str">
        <f>IF(I30-G14&gt;10,"Überschreitung! Ggf. Unterklasse bilden oder Klasse löschen!"," ")</f>
        <v> </v>
      </c>
      <c r="I32" s="91"/>
    </row>
    <row r="33" spans="2:9" ht="12">
      <c r="B33" s="107" t="str">
        <f>Meldungen!T8</f>
        <v>Jgt. Jugend</v>
      </c>
      <c r="C33" s="107"/>
      <c r="D33" s="109">
        <f>Meldungen!U52</f>
        <v>0</v>
      </c>
      <c r="E33" s="271" t="s">
        <v>72</v>
      </c>
      <c r="F33" s="271"/>
      <c r="H33" s="271" t="s">
        <v>73</v>
      </c>
      <c r="I33" s="271"/>
    </row>
    <row r="34" spans="2:9" ht="12">
      <c r="B34" s="107" t="str">
        <f>Meldungen!V8</f>
        <v>Jgt. Senioren</v>
      </c>
      <c r="C34" s="107"/>
      <c r="D34" s="109">
        <f>Meldungen!W52</f>
        <v>0</v>
      </c>
      <c r="E34" s="126" t="s">
        <v>69</v>
      </c>
      <c r="F34" s="18" t="s">
        <v>70</v>
      </c>
      <c r="H34" s="126" t="s">
        <v>69</v>
      </c>
      <c r="I34" s="18" t="s">
        <v>70</v>
      </c>
    </row>
    <row r="35" spans="5:9" ht="12">
      <c r="E35" s="127"/>
      <c r="F35" s="128"/>
      <c r="H35" s="127"/>
      <c r="I35" s="128"/>
    </row>
    <row r="36" spans="5:9" ht="12">
      <c r="E36" s="111"/>
      <c r="F36" s="112"/>
      <c r="H36" s="111"/>
      <c r="I36" s="112"/>
    </row>
    <row r="37" spans="5:9" ht="12">
      <c r="E37" s="111"/>
      <c r="F37" s="112"/>
      <c r="H37" s="111"/>
      <c r="I37" s="112"/>
    </row>
    <row r="38" spans="5:9" ht="12">
      <c r="E38" s="111"/>
      <c r="F38" s="112"/>
      <c r="H38" s="111"/>
      <c r="I38" s="112"/>
    </row>
    <row r="39" spans="5:9" ht="12">
      <c r="E39" s="111"/>
      <c r="F39" s="112"/>
      <c r="H39" s="111"/>
      <c r="I39" s="112"/>
    </row>
    <row r="40" spans="5:9" ht="12">
      <c r="E40" s="111"/>
      <c r="F40" s="112"/>
      <c r="H40" s="111"/>
      <c r="I40" s="112"/>
    </row>
    <row r="41" spans="5:9" ht="12">
      <c r="E41" s="111"/>
      <c r="F41" s="112"/>
      <c r="H41" s="111"/>
      <c r="I41" s="112"/>
    </row>
    <row r="42" spans="5:9" ht="12">
      <c r="E42" s="111"/>
      <c r="F42" s="112"/>
      <c r="H42" s="111"/>
      <c r="I42" s="112"/>
    </row>
    <row r="43" spans="5:9" ht="12">
      <c r="E43" s="115"/>
      <c r="F43" s="116"/>
      <c r="H43" s="115"/>
      <c r="I43" s="116"/>
    </row>
    <row r="44" spans="5:9" ht="12">
      <c r="E44" s="117" t="s">
        <v>71</v>
      </c>
      <c r="F44" s="118">
        <f>SUM(F35:F43)</f>
        <v>0</v>
      </c>
      <c r="G44" s="17"/>
      <c r="H44" s="117" t="s">
        <v>71</v>
      </c>
      <c r="I44" s="118">
        <f>SUM(I35:I43)</f>
        <v>0</v>
      </c>
    </row>
    <row r="46" spans="8:9" ht="12">
      <c r="H46" s="129" t="s">
        <v>74</v>
      </c>
      <c r="I46" s="130">
        <f>D10-(F30+I30+F44+I44)</f>
        <v>0</v>
      </c>
    </row>
    <row r="47" ht="12">
      <c r="I47" s="131" t="str">
        <f>IF(I46&lt;&gt;0,"Fehlerhafte Klassenzuordnung! Bitte überprüfen Sie Ihre Eingaben!"," ")</f>
        <v> </v>
      </c>
    </row>
    <row r="48" ht="12">
      <c r="I48" s="131"/>
    </row>
    <row r="51" spans="1:10" ht="12">
      <c r="A51" s="105"/>
      <c r="B51" s="105"/>
      <c r="C51" s="105"/>
      <c r="D51" s="105"/>
      <c r="E51" s="105"/>
      <c r="F51" s="105"/>
      <c r="G51" s="105"/>
      <c r="H51" s="105"/>
      <c r="I51" s="105"/>
      <c r="J51" s="105"/>
    </row>
    <row r="52" ht="12">
      <c r="G52" t="s">
        <v>75</v>
      </c>
    </row>
  </sheetData>
  <sheetProtection selectLockedCells="1" selectUnlockedCells="1"/>
  <mergeCells count="7">
    <mergeCell ref="A4:J4"/>
    <mergeCell ref="B17:D17"/>
    <mergeCell ref="E17:I17"/>
    <mergeCell ref="E19:F19"/>
    <mergeCell ref="H19:I19"/>
    <mergeCell ref="E33:F33"/>
    <mergeCell ref="H33:I3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V57"/>
  <sheetViews>
    <sheetView showGridLines="0" workbookViewId="0" topLeftCell="A1">
      <selection activeCell="M28" sqref="M28"/>
    </sheetView>
  </sheetViews>
  <sheetFormatPr defaultColWidth="11.57421875" defaultRowHeight="12.75"/>
  <cols>
    <col min="1" max="1" width="10.421875" style="0" customWidth="1"/>
    <col min="2" max="2" width="13.8515625" style="0" customWidth="1"/>
    <col min="3" max="3" width="7.7109375" style="0" customWidth="1"/>
    <col min="4" max="5" width="4.7109375" style="0" customWidth="1"/>
    <col min="6" max="6" width="4.421875" style="0" customWidth="1"/>
    <col min="7" max="7" width="5.00390625" style="0" customWidth="1"/>
    <col min="8" max="8" width="7.421875" style="0" customWidth="1"/>
    <col min="9" max="10" width="6.421875" style="0" customWidth="1"/>
    <col min="11" max="11" width="10.140625" style="0" customWidth="1"/>
    <col min="12" max="12" width="3.28125" style="0" customWidth="1"/>
    <col min="13" max="13" width="6.8515625" style="0" customWidth="1"/>
    <col min="14" max="14" width="9.421875" style="119" customWidth="1"/>
    <col min="15" max="15" width="10.00390625" style="119" customWidth="1"/>
    <col min="16" max="16" width="7.00390625" style="119" customWidth="1"/>
    <col min="17" max="17" width="9.00390625" style="119" customWidth="1"/>
    <col min="18" max="39" width="0" style="119" hidden="1" customWidth="1"/>
    <col min="40" max="40" width="9.8515625" style="119" customWidth="1"/>
    <col min="41" max="41" width="7.00390625" style="119" customWidth="1"/>
    <col min="42" max="43" width="0" style="119" hidden="1" customWidth="1"/>
    <col min="44" max="64" width="0" style="0" hidden="1" customWidth="1"/>
    <col min="65" max="65" width="10.00390625" style="0" customWidth="1"/>
    <col min="66" max="66" width="10.8515625" style="119" customWidth="1"/>
    <col min="67" max="75" width="0" style="119" hidden="1" customWidth="1"/>
    <col min="76" max="83" width="0" style="0" hidden="1" customWidth="1"/>
    <col min="84" max="16384" width="11.421875" style="0" customWidth="1"/>
  </cols>
  <sheetData>
    <row r="1" spans="1:100" ht="15">
      <c r="A1" s="87"/>
      <c r="B1" s="84"/>
      <c r="C1" s="87"/>
      <c r="D1" s="87"/>
      <c r="E1" s="87"/>
      <c r="F1" s="87"/>
      <c r="G1" s="87"/>
      <c r="H1" s="87"/>
      <c r="I1" s="87"/>
      <c r="J1" s="87"/>
      <c r="K1" s="87"/>
      <c r="L1" s="132"/>
      <c r="M1" s="132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4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6"/>
      <c r="CR1" s="136"/>
      <c r="CS1" s="136"/>
      <c r="CT1" s="136"/>
      <c r="CU1" s="136"/>
      <c r="CV1" s="136"/>
    </row>
    <row r="2" spans="1:100" ht="12">
      <c r="A2" s="272" t="str">
        <f>Meldungen!E1</f>
        <v> 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132"/>
      <c r="M2" s="132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4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6"/>
      <c r="CR2" s="136"/>
      <c r="CS2" s="136"/>
      <c r="CT2" s="136"/>
      <c r="CU2" s="136"/>
      <c r="CV2" s="136"/>
    </row>
    <row r="3" spans="1:100" ht="15">
      <c r="A3" s="87"/>
      <c r="B3" s="84"/>
      <c r="C3" s="87"/>
      <c r="D3" s="87"/>
      <c r="E3" s="87"/>
      <c r="F3" s="87"/>
      <c r="G3" s="87"/>
      <c r="H3" s="87"/>
      <c r="I3" s="87"/>
      <c r="J3" s="87"/>
      <c r="K3" s="87"/>
      <c r="L3" s="132"/>
      <c r="M3" s="132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4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6"/>
      <c r="CR3" s="136"/>
      <c r="CS3" s="136"/>
      <c r="CT3" s="136"/>
      <c r="CU3" s="136"/>
      <c r="CV3" s="136"/>
    </row>
    <row r="4" spans="1:100" ht="15.75">
      <c r="A4" s="273" t="s">
        <v>76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132"/>
      <c r="M4" s="132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4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6"/>
      <c r="CR4" s="136"/>
      <c r="CS4" s="136"/>
      <c r="CT4" s="136"/>
      <c r="CU4" s="136"/>
      <c r="CV4" s="136"/>
    </row>
    <row r="5" spans="2:100" s="1" customFormat="1" ht="12">
      <c r="B5"/>
      <c r="C5"/>
      <c r="H5" s="17" t="s">
        <v>48</v>
      </c>
      <c r="I5"/>
      <c r="J5"/>
      <c r="K5"/>
      <c r="L5" s="137"/>
      <c r="M5" s="137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9"/>
      <c r="CR5" s="139"/>
      <c r="CS5" s="139"/>
      <c r="CT5" s="139"/>
      <c r="CU5" s="139"/>
      <c r="CV5" s="139"/>
    </row>
    <row r="6" spans="1:100" s="1" customFormat="1" ht="12">
      <c r="A6" s="140"/>
      <c r="B6" s="141"/>
      <c r="C6" s="83" t="s">
        <v>51</v>
      </c>
      <c r="D6" s="96">
        <f>Meldungen!AB52</f>
        <v>0</v>
      </c>
      <c r="E6" s="20" t="s">
        <v>52</v>
      </c>
      <c r="F6"/>
      <c r="H6" s="142" t="s">
        <v>3</v>
      </c>
      <c r="I6" s="143"/>
      <c r="J6" s="93"/>
      <c r="K6"/>
      <c r="L6" s="137"/>
      <c r="M6" s="137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9"/>
      <c r="CR6" s="139"/>
      <c r="CS6" s="139"/>
      <c r="CT6" s="139"/>
      <c r="CU6" s="139"/>
      <c r="CV6" s="139"/>
    </row>
    <row r="7" spans="1:100" s="1" customFormat="1" ht="12">
      <c r="A7" s="140"/>
      <c r="B7" s="141"/>
      <c r="C7" s="83"/>
      <c r="D7" s="144"/>
      <c r="E7" s="20"/>
      <c r="F7"/>
      <c r="H7" s="145" t="s">
        <v>77</v>
      </c>
      <c r="I7" s="146"/>
      <c r="J7" s="146"/>
      <c r="K7"/>
      <c r="L7" s="137"/>
      <c r="M7" s="137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9"/>
      <c r="CR7" s="139"/>
      <c r="CS7" s="139"/>
      <c r="CT7" s="139"/>
      <c r="CU7" s="139"/>
      <c r="CV7" s="139"/>
    </row>
    <row r="8" spans="4:100" ht="12.75">
      <c r="D8" s="147" t="s">
        <v>78</v>
      </c>
      <c r="H8" s="148" t="s">
        <v>50</v>
      </c>
      <c r="I8" s="149"/>
      <c r="J8" s="95"/>
      <c r="L8" s="135"/>
      <c r="M8" s="135"/>
      <c r="N8" s="150"/>
      <c r="O8" s="150"/>
      <c r="P8" s="150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50"/>
      <c r="AQ8" s="150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6"/>
      <c r="CR8" s="136"/>
      <c r="CS8" s="136"/>
      <c r="CT8" s="136"/>
      <c r="CU8" s="136"/>
      <c r="CV8" s="136"/>
    </row>
    <row r="9" spans="4:100" ht="12.75">
      <c r="D9" s="147"/>
      <c r="H9" s="151" t="s">
        <v>53</v>
      </c>
      <c r="I9" s="152"/>
      <c r="J9" s="98"/>
      <c r="L9" s="135"/>
      <c r="M9" s="135"/>
      <c r="N9" s="150"/>
      <c r="O9" s="150"/>
      <c r="P9" s="150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50"/>
      <c r="AQ9" s="150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6"/>
      <c r="CR9" s="136"/>
      <c r="CS9" s="136"/>
      <c r="CT9" s="136"/>
      <c r="CU9" s="136"/>
      <c r="CV9" s="136"/>
    </row>
    <row r="10" spans="2:100" ht="12">
      <c r="B10" s="83"/>
      <c r="C10" s="153" t="s">
        <v>70</v>
      </c>
      <c r="D10" s="274" t="s">
        <v>79</v>
      </c>
      <c r="E10" s="274"/>
      <c r="F10" s="274"/>
      <c r="H10" s="154"/>
      <c r="I10" s="154"/>
      <c r="J10" s="155"/>
      <c r="L10" s="135"/>
      <c r="M10" s="135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6"/>
      <c r="CR10" s="136"/>
      <c r="CS10" s="136"/>
      <c r="CT10" s="136"/>
      <c r="CU10" s="136"/>
      <c r="CV10" s="136"/>
    </row>
    <row r="11" spans="2:100" ht="12">
      <c r="B11" s="156" t="s">
        <v>80</v>
      </c>
      <c r="C11" s="157"/>
      <c r="D11" s="158"/>
      <c r="E11" s="159"/>
      <c r="F11" s="160"/>
      <c r="H11" s="154"/>
      <c r="I11" s="154"/>
      <c r="J11" s="154"/>
      <c r="L11" s="135"/>
      <c r="M11" s="135"/>
      <c r="N11" s="150"/>
      <c r="O11" s="150"/>
      <c r="P11" s="150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50"/>
      <c r="AQ11" s="150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6"/>
      <c r="CR11" s="136"/>
      <c r="CS11" s="136"/>
      <c r="CT11" s="136"/>
      <c r="CU11" s="136"/>
      <c r="CV11" s="136"/>
    </row>
    <row r="12" spans="2:100" ht="12">
      <c r="B12" s="161"/>
      <c r="C12" s="162"/>
      <c r="D12" s="163"/>
      <c r="E12" s="164"/>
      <c r="F12" s="165"/>
      <c r="L12" s="135"/>
      <c r="M12" s="135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6"/>
      <c r="CR12" s="136"/>
      <c r="CS12" s="136"/>
      <c r="CT12" s="136"/>
      <c r="CU12" s="136"/>
      <c r="CV12" s="136"/>
    </row>
    <row r="13" spans="2:100" ht="12">
      <c r="B13" s="83"/>
      <c r="C13" s="162"/>
      <c r="D13" s="163"/>
      <c r="E13" s="164"/>
      <c r="F13" s="165"/>
      <c r="L13" s="135"/>
      <c r="M13" s="135"/>
      <c r="N13" s="150"/>
      <c r="O13" s="150"/>
      <c r="P13" s="150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50"/>
      <c r="AQ13" s="150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6"/>
      <c r="CR13" s="136"/>
      <c r="CS13" s="136"/>
      <c r="CT13" s="136"/>
      <c r="CU13" s="136"/>
      <c r="CV13" s="136"/>
    </row>
    <row r="14" spans="2:100" ht="12">
      <c r="B14" s="166"/>
      <c r="C14" s="167"/>
      <c r="D14" s="59"/>
      <c r="E14" s="168"/>
      <c r="F14" s="169"/>
      <c r="G14" s="170"/>
      <c r="H14" s="171"/>
      <c r="I14" s="171"/>
      <c r="J14" s="171"/>
      <c r="L14" s="135"/>
      <c r="M14" s="135"/>
      <c r="N14" s="172" t="s">
        <v>81</v>
      </c>
      <c r="O14" s="133">
        <f>SUM(C11:C14)</f>
        <v>0</v>
      </c>
      <c r="P14" s="133"/>
      <c r="Q14" s="150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6"/>
      <c r="CR14" s="136"/>
      <c r="CS14" s="136"/>
      <c r="CT14" s="136"/>
      <c r="CU14" s="136"/>
      <c r="CV14" s="136"/>
    </row>
    <row r="15" spans="2:100" ht="12">
      <c r="B15" s="156" t="s">
        <v>82</v>
      </c>
      <c r="C15" s="162"/>
      <c r="D15" s="163"/>
      <c r="E15" s="164"/>
      <c r="F15" s="165"/>
      <c r="L15" s="135"/>
      <c r="M15" s="135"/>
      <c r="N15" s="150"/>
      <c r="O15" s="135"/>
      <c r="P15" s="135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50"/>
      <c r="AQ15" s="150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6"/>
      <c r="CR15" s="136"/>
      <c r="CS15" s="136"/>
      <c r="CT15" s="136"/>
      <c r="CU15" s="136"/>
      <c r="CV15" s="136"/>
    </row>
    <row r="16" spans="2:100" ht="12">
      <c r="B16" s="83"/>
      <c r="C16" s="162"/>
      <c r="D16" s="163"/>
      <c r="E16" s="164"/>
      <c r="F16" s="165"/>
      <c r="L16" s="135"/>
      <c r="M16" s="135"/>
      <c r="N16" s="172" t="s">
        <v>83</v>
      </c>
      <c r="O16" s="135"/>
      <c r="P16" s="135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6"/>
      <c r="CR16" s="136"/>
      <c r="CS16" s="136"/>
      <c r="CT16" s="136"/>
      <c r="CU16" s="136"/>
      <c r="CV16" s="136"/>
    </row>
    <row r="17" spans="2:100" s="173" customFormat="1" ht="12">
      <c r="B17" s="174"/>
      <c r="C17" s="167"/>
      <c r="D17" s="175"/>
      <c r="E17" s="168"/>
      <c r="F17" s="169"/>
      <c r="G17"/>
      <c r="H17"/>
      <c r="I17"/>
      <c r="J17"/>
      <c r="K17" s="176"/>
      <c r="L17" s="177"/>
      <c r="M17" s="177"/>
      <c r="N17" s="178" t="s">
        <v>84</v>
      </c>
      <c r="O17" s="179">
        <f>SUM(C15:C17)</f>
        <v>0</v>
      </c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80"/>
      <c r="CR17" s="180"/>
      <c r="CS17" s="180"/>
      <c r="CT17" s="180"/>
      <c r="CU17" s="180"/>
      <c r="CV17" s="180"/>
    </row>
    <row r="18" spans="3:100" ht="12">
      <c r="C18" s="181">
        <f>SUM(C11:C17)</f>
        <v>0</v>
      </c>
      <c r="D18" s="182"/>
      <c r="E18" s="183"/>
      <c r="F18" s="184"/>
      <c r="K18" s="20"/>
      <c r="L18" s="135"/>
      <c r="M18" s="135"/>
      <c r="N18" s="178" t="s">
        <v>85</v>
      </c>
      <c r="O18" s="150">
        <f>SUM(C16:C17)</f>
        <v>0</v>
      </c>
      <c r="P18" s="150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50"/>
      <c r="AQ18" s="150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6"/>
      <c r="CR18" s="136"/>
      <c r="CS18" s="136"/>
      <c r="CT18" s="136"/>
      <c r="CU18" s="136"/>
      <c r="CV18" s="136"/>
    </row>
    <row r="19" spans="3:100" ht="12">
      <c r="C19" s="144"/>
      <c r="D19" s="185"/>
      <c r="E19" s="186"/>
      <c r="F19" s="186"/>
      <c r="G19" s="176"/>
      <c r="K19" s="20"/>
      <c r="L19" s="135"/>
      <c r="M19" s="135"/>
      <c r="N19" s="150"/>
      <c r="O19" s="150"/>
      <c r="P19" s="150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50"/>
      <c r="AQ19" s="150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6"/>
      <c r="CR19" s="136"/>
      <c r="CS19" s="136"/>
      <c r="CT19" s="136"/>
      <c r="CU19" s="136"/>
      <c r="CV19" s="136"/>
    </row>
    <row r="20" spans="3:100" ht="12">
      <c r="C20" s="144"/>
      <c r="D20" s="185"/>
      <c r="E20" s="186"/>
      <c r="F20" s="186"/>
      <c r="G20" s="176"/>
      <c r="K20" s="20"/>
      <c r="L20" s="135"/>
      <c r="M20" s="135"/>
      <c r="N20" s="150"/>
      <c r="O20" s="150"/>
      <c r="P20" s="150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50"/>
      <c r="AQ20" s="150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6"/>
      <c r="CR20" s="136"/>
      <c r="CS20" s="136"/>
      <c r="CT20" s="136"/>
      <c r="CU20" s="136"/>
      <c r="CV20" s="136"/>
    </row>
    <row r="21" spans="3:100" ht="12">
      <c r="C21" s="144"/>
      <c r="D21" s="187"/>
      <c r="E21" s="176"/>
      <c r="F21" s="176"/>
      <c r="G21" s="176"/>
      <c r="K21" s="20"/>
      <c r="L21" s="135"/>
      <c r="M21" s="135"/>
      <c r="N21" s="150"/>
      <c r="O21" s="150"/>
      <c r="P21" s="150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50"/>
      <c r="AQ21" s="150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6"/>
      <c r="CR21" s="136"/>
      <c r="CS21" s="136"/>
      <c r="CT21" s="136"/>
      <c r="CU21" s="136"/>
      <c r="CV21" s="136"/>
    </row>
    <row r="22" spans="3:100" s="188" customFormat="1" ht="12.75">
      <c r="C22" s="83"/>
      <c r="D22"/>
      <c r="E22" s="147" t="s">
        <v>86</v>
      </c>
      <c r="F22"/>
      <c r="H22"/>
      <c r="I22"/>
      <c r="J22"/>
      <c r="L22" s="189"/>
      <c r="M22" s="189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91"/>
      <c r="CR22" s="191"/>
      <c r="CS22" s="191"/>
      <c r="CT22" s="191"/>
      <c r="CU22" s="191"/>
      <c r="CV22" s="191"/>
    </row>
    <row r="23" spans="1:100" s="188" customFormat="1" ht="9.75">
      <c r="A23" s="275" t="s">
        <v>87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189"/>
      <c r="M23" s="189"/>
      <c r="N23" s="192" t="s">
        <v>88</v>
      </c>
      <c r="O23" s="190"/>
      <c r="P23" s="193"/>
      <c r="Q23" s="190" t="s">
        <v>89</v>
      </c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276" t="s">
        <v>89</v>
      </c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 t="s">
        <v>89</v>
      </c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91"/>
      <c r="CR23" s="191"/>
      <c r="CS23" s="191"/>
      <c r="CT23" s="191"/>
      <c r="CU23" s="191"/>
      <c r="CV23" s="191"/>
    </row>
    <row r="24" spans="4:100" ht="12">
      <c r="D24" s="274" t="s">
        <v>90</v>
      </c>
      <c r="E24" s="274"/>
      <c r="F24" s="274"/>
      <c r="G24" s="274"/>
      <c r="H24" s="275" t="s">
        <v>91</v>
      </c>
      <c r="I24" s="275"/>
      <c r="J24" s="275"/>
      <c r="K24" s="20"/>
      <c r="L24" s="135"/>
      <c r="M24" s="135"/>
      <c r="N24" s="194" t="s">
        <v>92</v>
      </c>
      <c r="O24" s="133"/>
      <c r="P24" s="277" t="s">
        <v>93</v>
      </c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 t="s">
        <v>94</v>
      </c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 t="s">
        <v>95</v>
      </c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6"/>
      <c r="CR24" s="136"/>
      <c r="CS24" s="136"/>
      <c r="CT24" s="136"/>
      <c r="CU24" s="136"/>
      <c r="CV24" s="136"/>
    </row>
    <row r="25" spans="2:100" ht="12">
      <c r="B25" s="196" t="s">
        <v>65</v>
      </c>
      <c r="C25" s="197"/>
      <c r="D25" s="278" t="s">
        <v>96</v>
      </c>
      <c r="E25" s="278"/>
      <c r="F25" s="278"/>
      <c r="G25" s="278"/>
      <c r="H25" s="279" t="s">
        <v>97</v>
      </c>
      <c r="I25" s="279"/>
      <c r="J25" s="279"/>
      <c r="K25" s="20"/>
      <c r="L25" s="135"/>
      <c r="M25" s="198" t="s">
        <v>98</v>
      </c>
      <c r="N25" s="133"/>
      <c r="O25" s="133"/>
      <c r="P25" s="199" t="s">
        <v>99</v>
      </c>
      <c r="Q25" s="199" t="s">
        <v>100</v>
      </c>
      <c r="R25" s="133"/>
      <c r="S25" s="133"/>
      <c r="T25" s="133"/>
      <c r="U25" s="133"/>
      <c r="V25" s="198" t="s">
        <v>101</v>
      </c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98"/>
      <c r="AO25" s="199" t="s">
        <v>99</v>
      </c>
      <c r="AP25" s="199" t="s">
        <v>100</v>
      </c>
      <c r="AQ25" s="199"/>
      <c r="AR25" s="200"/>
      <c r="AS25" s="200"/>
      <c r="AT25" s="200"/>
      <c r="AU25" s="200"/>
      <c r="AV25" s="200"/>
      <c r="AW25" s="200"/>
      <c r="AX25" s="198" t="s">
        <v>102</v>
      </c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199" t="s">
        <v>100</v>
      </c>
      <c r="BO25" s="198"/>
      <c r="BP25" s="198"/>
      <c r="BQ25" s="198"/>
      <c r="BR25" s="198"/>
      <c r="BS25" s="198"/>
      <c r="BT25" s="198"/>
      <c r="BU25" s="198"/>
      <c r="BV25" s="198"/>
      <c r="BW25" s="198"/>
      <c r="BX25" s="200"/>
      <c r="BY25" s="200"/>
      <c r="BZ25" s="200"/>
      <c r="CA25" s="200"/>
      <c r="CB25" s="200"/>
      <c r="CC25" s="200"/>
      <c r="CD25" s="200"/>
      <c r="CE25" s="200"/>
      <c r="CF25" s="201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6"/>
      <c r="CR25" s="136"/>
      <c r="CS25" s="136"/>
      <c r="CT25" s="136"/>
      <c r="CU25" s="136"/>
      <c r="CV25" s="136"/>
    </row>
    <row r="26" spans="2:100" ht="12">
      <c r="B26" s="202"/>
      <c r="C26" s="203"/>
      <c r="D26" s="204">
        <f>D11</f>
        <v>0</v>
      </c>
      <c r="E26" s="205">
        <f>D12</f>
        <v>0</v>
      </c>
      <c r="F26" s="205">
        <f>D13</f>
        <v>0</v>
      </c>
      <c r="G26" s="206">
        <f>D14</f>
        <v>0</v>
      </c>
      <c r="H26" s="205">
        <f>D15</f>
        <v>0</v>
      </c>
      <c r="I26" s="205">
        <f>D16</f>
        <v>0</v>
      </c>
      <c r="J26" s="207">
        <f>D17</f>
        <v>0</v>
      </c>
      <c r="K26" s="20"/>
      <c r="L26" s="135"/>
      <c r="M26" s="199" t="s">
        <v>103</v>
      </c>
      <c r="N26" s="199" t="s">
        <v>104</v>
      </c>
      <c r="O26" s="199" t="s">
        <v>105</v>
      </c>
      <c r="P26" s="199" t="s">
        <v>106</v>
      </c>
      <c r="Q26" s="199" t="s">
        <v>104</v>
      </c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72"/>
      <c r="AN26" s="208" t="s">
        <v>107</v>
      </c>
      <c r="AO26" s="199" t="s">
        <v>106</v>
      </c>
      <c r="AP26" s="199" t="s">
        <v>104</v>
      </c>
      <c r="AQ26" s="199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199" t="s">
        <v>107</v>
      </c>
      <c r="BN26" s="199" t="s">
        <v>104</v>
      </c>
      <c r="BO26" s="198"/>
      <c r="BP26" s="198"/>
      <c r="BQ26" s="198"/>
      <c r="BR26" s="198"/>
      <c r="BS26" s="198"/>
      <c r="BT26" s="198"/>
      <c r="BU26" s="198"/>
      <c r="BV26" s="198"/>
      <c r="BW26" s="198"/>
      <c r="BX26" s="200"/>
      <c r="BY26" s="200"/>
      <c r="BZ26" s="200"/>
      <c r="CA26" s="200"/>
      <c r="CB26" s="200"/>
      <c r="CC26" s="200"/>
      <c r="CD26" s="200"/>
      <c r="CE26" s="200"/>
      <c r="CF26" s="199" t="s">
        <v>107</v>
      </c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6"/>
      <c r="CR26" s="136"/>
      <c r="CS26" s="136"/>
      <c r="CT26" s="136"/>
      <c r="CU26" s="136"/>
      <c r="CV26" s="136"/>
    </row>
    <row r="27" spans="2:100" ht="12">
      <c r="B27" s="209" t="str">
        <f>Meldungen!B6</f>
        <v>Alttiere</v>
      </c>
      <c r="C27" s="123"/>
      <c r="D27" s="210"/>
      <c r="E27" s="211"/>
      <c r="F27" s="211"/>
      <c r="G27" s="212"/>
      <c r="H27" s="213"/>
      <c r="I27" s="213"/>
      <c r="J27" s="214"/>
      <c r="K27" s="20"/>
      <c r="L27" s="135"/>
      <c r="M27" s="198"/>
      <c r="N27" s="198"/>
      <c r="O27" s="198"/>
      <c r="P27" s="199"/>
      <c r="Q27" s="195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95"/>
      <c r="AP27" s="195"/>
      <c r="AQ27" s="19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95"/>
      <c r="BO27" s="133"/>
      <c r="BP27" s="133"/>
      <c r="BQ27" s="133"/>
      <c r="BR27" s="133"/>
      <c r="BS27" s="133"/>
      <c r="BT27" s="133"/>
      <c r="BU27" s="133"/>
      <c r="BV27" s="133"/>
      <c r="BW27" s="133"/>
      <c r="BX27" s="135"/>
      <c r="BY27" s="135"/>
      <c r="BZ27" s="135"/>
      <c r="CA27" s="135"/>
      <c r="CB27" s="135"/>
      <c r="CC27" s="135"/>
      <c r="CD27" s="135"/>
      <c r="CE27" s="135"/>
      <c r="CF27" s="199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6"/>
      <c r="CR27" s="136"/>
      <c r="CS27" s="136"/>
      <c r="CT27" s="136"/>
      <c r="CU27" s="136"/>
      <c r="CV27" s="136"/>
    </row>
    <row r="28" spans="2:100" ht="12">
      <c r="B28" s="215" t="str">
        <f>Meldungen!B52</f>
        <v>Klasse 1:</v>
      </c>
      <c r="C28" s="109">
        <f>Meldungen!C52</f>
        <v>0</v>
      </c>
      <c r="D28" s="216"/>
      <c r="E28" s="217"/>
      <c r="F28" s="217"/>
      <c r="G28" s="218"/>
      <c r="H28" s="219" t="str">
        <f>IF(D6=0," ",IF(C18=0," ",(S28+U28+W28+Y28+AA28+AC28+AE28+AG28+AI28)))</f>
        <v> </v>
      </c>
      <c r="I28" s="219" t="str">
        <f>IF(D6=0," ",IF(C18=0," ",(AR28+AT28+AV28+AX28+AZ28+BB28+BD28+BF28+BH28)))</f>
        <v> </v>
      </c>
      <c r="J28" s="220" t="str">
        <f>IF(D6=0," ",IF(C18=0," ",(BO28+BQ28+BS28+BU28+BW28+BY28+CA28+CC28+CE28)))</f>
        <v> </v>
      </c>
      <c r="K28" s="20"/>
      <c r="L28" s="135"/>
      <c r="M28" s="194" t="e">
        <f>C18/D6</f>
        <v>#DIV/0!</v>
      </c>
      <c r="N28" s="221" t="e">
        <f>(C28*C18/D6)</f>
        <v>#DIV/0!</v>
      </c>
      <c r="O28" s="198">
        <f aca="true" t="shared" si="0" ref="O28:O38">SUM(D28:G28)</f>
        <v>0</v>
      </c>
      <c r="P28" s="199" t="e">
        <f>C15/O17</f>
        <v>#DIV/0!</v>
      </c>
      <c r="Q28" s="222" t="e">
        <f aca="true" t="shared" si="1" ref="Q28:Q38">N28-O28</f>
        <v>#DIV/0!</v>
      </c>
      <c r="R28" s="223">
        <f aca="true" t="shared" si="2" ref="R28:R38">IF(C28&lt;&gt;0,(Q28*P28),0)</f>
        <v>0</v>
      </c>
      <c r="S28" s="195">
        <f aca="true" t="shared" si="3" ref="S28:S38">IF(R28&gt;0,ROUNDDOWN(R28,0),0)</f>
        <v>0</v>
      </c>
      <c r="T28" s="223">
        <f aca="true" t="shared" si="4" ref="T28:T38">R28-S28</f>
        <v>0</v>
      </c>
      <c r="U28" s="195">
        <f>IF(S42&lt;C15,IF(T28=MAX(T28:T41),1,0),0)</f>
        <v>0</v>
      </c>
      <c r="V28" s="150">
        <f aca="true" t="shared" si="5" ref="V28:V38">IF(U28=1,0,T28)</f>
        <v>0</v>
      </c>
      <c r="W28" s="195">
        <f>IF(V42&lt;C15,IF(V28=MAX(V28:V41),1,0),0)</f>
        <v>0</v>
      </c>
      <c r="X28" s="150">
        <f aca="true" t="shared" si="6" ref="X28:X38">IF(W28=1,0,V28)</f>
        <v>0</v>
      </c>
      <c r="Y28" s="195">
        <f>IF(X42&lt;C15,IF(X28=MAX(X28:X41),1,0),0)</f>
        <v>0</v>
      </c>
      <c r="Z28" s="150">
        <f aca="true" t="shared" si="7" ref="Z28:Z38">IF(Y28=1,0,X28)</f>
        <v>0</v>
      </c>
      <c r="AA28" s="195">
        <f>IF(Z42&lt;C15,IF(Z28=MAX(Z28:Z41),1,0),0)</f>
        <v>0</v>
      </c>
      <c r="AB28" s="150">
        <f aca="true" t="shared" si="8" ref="AB28:AB38">IF(AA28=1,0,Z28)</f>
        <v>0</v>
      </c>
      <c r="AC28" s="195">
        <f>IF(AB42&lt;C15,IF(AB28=MAX(AB28:AB41),1,0),0)</f>
        <v>0</v>
      </c>
      <c r="AD28" s="150">
        <f aca="true" t="shared" si="9" ref="AD28:AD38">IF(AC28=1,0,AB28)</f>
        <v>0</v>
      </c>
      <c r="AE28" s="195">
        <f>IF(AD28=0,0,IF(AD42&lt;C15,IF(AD28=MAX(AD28:AD41),1,0),0))</f>
        <v>0</v>
      </c>
      <c r="AF28" s="150">
        <f aca="true" t="shared" si="10" ref="AF28:AF38">IF(AE28=1,0,AD28)</f>
        <v>0</v>
      </c>
      <c r="AG28" s="195">
        <f>IF(AF42&lt;C15,IF(AF28=MAX(AF28:AF41),1,0),0)</f>
        <v>0</v>
      </c>
      <c r="AH28" s="150">
        <f aca="true" t="shared" si="11" ref="AH28:AH38">IF(AG28=1,0,AF28)</f>
        <v>0</v>
      </c>
      <c r="AI28" s="195">
        <f>IF(AH42&lt;C15,IF(AH28=MAX(AH28:AH41),1,0),0)</f>
        <v>0</v>
      </c>
      <c r="AJ28" s="150">
        <f aca="true" t="shared" si="12" ref="AJ28:AJ38">IF(AI28=1,0,AH28)</f>
        <v>0</v>
      </c>
      <c r="AK28" s="195">
        <f>IF(AJ42&lt;C15,IF(AJ28=MAX(AJ28:AJ41),1,0),0)</f>
        <v>0</v>
      </c>
      <c r="AL28" s="150">
        <f aca="true" t="shared" si="13" ref="AL28:AL38">IF(AK28=1,0,AJ28)</f>
        <v>0</v>
      </c>
      <c r="AM28" s="195">
        <f aca="true" t="shared" si="14" ref="AM28:AM38">R28-(S28+U28+W28+Y28+AA28+AC28+AE28+AG28+AI28+AK28)</f>
        <v>0</v>
      </c>
      <c r="AN28" s="195">
        <f aca="true" t="shared" si="15" ref="AN28:AN38">S28+U28+W28+Y28+AA28+AC28+AE28+AG28+AI28+AK28</f>
        <v>0</v>
      </c>
      <c r="AO28" s="199">
        <f>IF(O18&gt;0,C16/O18,0)</f>
        <v>0</v>
      </c>
      <c r="AP28" s="195" t="e">
        <f aca="true" t="shared" si="16" ref="AP28:AP38">N28-D28-E28-F28-G28-H28</f>
        <v>#DIV/0!</v>
      </c>
      <c r="AQ28" s="195" t="e">
        <f aca="true" t="shared" si="17" ref="AQ28:AQ38">AP28*AO28</f>
        <v>#DIV/0!</v>
      </c>
      <c r="AR28" s="195" t="e">
        <f aca="true" t="shared" si="18" ref="AR28:AR38">IF(AP28&gt;0,ROUNDDOWN(AQ28,0),0)</f>
        <v>#DIV/0!</v>
      </c>
      <c r="AS28" s="195" t="e">
        <f aca="true" t="shared" si="19" ref="AS28:AS38">AP28-AR28</f>
        <v>#DIV/0!</v>
      </c>
      <c r="AT28" s="195" t="e">
        <f>IF(AS42&lt;C16,IF(AS28=MAX(AS28:AS41),1,0),0)</f>
        <v>#DIV/0!</v>
      </c>
      <c r="AU28" s="150" t="e">
        <f aca="true" t="shared" si="20" ref="AU28:AU38">IF(AT28=1,0,AS28)</f>
        <v>#DIV/0!</v>
      </c>
      <c r="AV28" s="195" t="e">
        <f>IF(AU42&lt;C16,IF(AU28=MAX(AU28:AU41),1,0),0)</f>
        <v>#DIV/0!</v>
      </c>
      <c r="AW28" s="150" t="e">
        <f aca="true" t="shared" si="21" ref="AW28:AW38">IF(AV28=1,0,AU28)</f>
        <v>#DIV/0!</v>
      </c>
      <c r="AX28" s="195" t="e">
        <f>IF(AW42&lt;C16,IF(AW28=MAX(AW28:AW41),1,0),0)</f>
        <v>#DIV/0!</v>
      </c>
      <c r="AY28" s="150" t="e">
        <f aca="true" t="shared" si="22" ref="AY28:AY38">IF(AX28=1,0,AW28)</f>
        <v>#DIV/0!</v>
      </c>
      <c r="AZ28" s="195" t="e">
        <f>IF(AY42&lt;C16,IF(AY28=MAX(AY28:AY41),1,0),0)</f>
        <v>#DIV/0!</v>
      </c>
      <c r="BA28" s="150" t="e">
        <f aca="true" t="shared" si="23" ref="BA28:BA38">IF(AZ28=1,0,AY28)</f>
        <v>#DIV/0!</v>
      </c>
      <c r="BB28" s="195" t="e">
        <f>IF(BA42&lt;C16,IF(BA28=MAX(BA28:BA41),1,0),0)</f>
        <v>#DIV/0!</v>
      </c>
      <c r="BC28" s="150" t="e">
        <f aca="true" t="shared" si="24" ref="BC28:BC38">IF(BB28=1,0,BA28)</f>
        <v>#DIV/0!</v>
      </c>
      <c r="BD28" s="195" t="e">
        <f>IF(BC28&gt;=0,IF(BC42&lt;C16,IF(BC28=MAX(BC28:BC41),1,0),0),0)</f>
        <v>#DIV/0!</v>
      </c>
      <c r="BE28" s="150" t="e">
        <f aca="true" t="shared" si="25" ref="BE28:BE38">IF(BD28=1,0,BC28)</f>
        <v>#DIV/0!</v>
      </c>
      <c r="BF28" s="195" t="e">
        <f>IF(BE28&gt;=0,IF(BE42&lt;C16,IF(BE28=MAX(BE28:BE41),1,0),0),0)</f>
        <v>#DIV/0!</v>
      </c>
      <c r="BG28" s="150" t="e">
        <f aca="true" t="shared" si="26" ref="BG28:BG38">IF(BF28=1,0,BE28)</f>
        <v>#DIV/0!</v>
      </c>
      <c r="BH28" s="195" t="e">
        <f>IF(BG28&gt;=0,IF(BG42&lt;C16,IF(BG28=MAX(BG28:BG41),1,0),0),0)</f>
        <v>#DIV/0!</v>
      </c>
      <c r="BI28" s="150" t="e">
        <f aca="true" t="shared" si="27" ref="BI28:BI38">IF(BH28=1,0,BG28)</f>
        <v>#DIV/0!</v>
      </c>
      <c r="BJ28" s="195" t="e">
        <f>IF(BI28&gt;=0,IF(BI42&lt;C16,IF(BI28=MAX(BI28:BI41),1,0),0),0)</f>
        <v>#DIV/0!</v>
      </c>
      <c r="BK28" s="150" t="e">
        <f aca="true" t="shared" si="28" ref="BK28:BK38">IF(BJ28=1,0,BI28)</f>
        <v>#DIV/0!</v>
      </c>
      <c r="BL28" s="195" t="e">
        <f>IF(BK28&gt;=0,IF(BK42&lt;C16,IF(BK28=MAX(BK28:BK41),1,0),0),0)</f>
        <v>#DIV/0!</v>
      </c>
      <c r="BM28" s="195" t="e">
        <f aca="true" t="shared" si="29" ref="BM28:BM38">AR28+AT28+AV28+AX28+AZ28+BB28+BD28+BF28+BH28+BJ28+BL28</f>
        <v>#DIV/0!</v>
      </c>
      <c r="BN28" s="195" t="e">
        <f aca="true" t="shared" si="30" ref="BN28:BN38">AP28-BM28</f>
        <v>#DIV/0!</v>
      </c>
      <c r="BO28" s="133" t="e">
        <f aca="true" t="shared" si="31" ref="BO28:BO38">IF(BN28&gt;0,ROUNDDOWN(BN28,0),0)</f>
        <v>#DIV/0!</v>
      </c>
      <c r="BP28" s="133" t="e">
        <f aca="true" t="shared" si="32" ref="BP28:BP38">BN28-BO28</f>
        <v>#DIV/0!</v>
      </c>
      <c r="BQ28" s="195" t="e">
        <f>IF(BP42&lt;C17,IF(BP28=MAX(BP28:BP41),1,0),0)</f>
        <v>#DIV/0!</v>
      </c>
      <c r="BR28" s="150" t="e">
        <f aca="true" t="shared" si="33" ref="BR28:BR38">IF(BQ28=1,0,BP28)</f>
        <v>#DIV/0!</v>
      </c>
      <c r="BS28" s="195" t="e">
        <f>IF(BR42&lt;C17,IF(BR28=MAX(BR28:BR41),1,0),0)</f>
        <v>#DIV/0!</v>
      </c>
      <c r="BT28" s="150" t="e">
        <f aca="true" t="shared" si="34" ref="BT28:BT38">IF(BS28=1,0,BR28)</f>
        <v>#DIV/0!</v>
      </c>
      <c r="BU28" s="195" t="e">
        <f>IF(BT42&lt;C17,IF(BT28=MAX(BT28:BT41),1,0),0)</f>
        <v>#DIV/0!</v>
      </c>
      <c r="BV28" s="150" t="e">
        <f aca="true" t="shared" si="35" ref="BV28:BV38">IF(BU28=1,0,BT28)</f>
        <v>#DIV/0!</v>
      </c>
      <c r="BW28" s="195" t="e">
        <f>IF(BV42&lt;C17,IF(BV28=MAX(BV28:BV41),1,0),0)</f>
        <v>#DIV/0!</v>
      </c>
      <c r="BX28" s="150" t="e">
        <f aca="true" t="shared" si="36" ref="BX28:BX38">IF(BW28=1,0,BV28)</f>
        <v>#DIV/0!</v>
      </c>
      <c r="BY28" s="195" t="e">
        <f>IF(BX42&lt;C17,IF(BX28=MAX(BX28:BX41),1,0),0)</f>
        <v>#DIV/0!</v>
      </c>
      <c r="BZ28" s="150" t="e">
        <f aca="true" t="shared" si="37" ref="BZ28:BZ38">IF(BY28=1,0,BX28)</f>
        <v>#DIV/0!</v>
      </c>
      <c r="CA28" s="195" t="e">
        <f>IF(BZ28&gt;=0,IF(BZ42&lt;C17,IF(BZ28=MAX(BZ28:BZ41),1,0),0),0)</f>
        <v>#DIV/0!</v>
      </c>
      <c r="CB28" s="150" t="e">
        <f aca="true" t="shared" si="38" ref="CB28:CB38">IF(CA28=1,0,BZ28)</f>
        <v>#DIV/0!</v>
      </c>
      <c r="CC28" s="195" t="e">
        <f>IF(CB28&gt;=0,IF(CB42&lt;C17,IF(CB28=MAX(CB28:CB41),1,0),0),0)</f>
        <v>#DIV/0!</v>
      </c>
      <c r="CD28" s="150" t="e">
        <f aca="true" t="shared" si="39" ref="CD28:CD38">IF(CC28=1,0,CB28)</f>
        <v>#DIV/0!</v>
      </c>
      <c r="CE28" s="195" t="e">
        <f>IF(CD28&gt;=0,IF(CD42&lt;C17,IF(CD28=MAX(CD28:CD41),1,0),0),0)</f>
        <v>#DIV/0!</v>
      </c>
      <c r="CF28" s="195" t="e">
        <f aca="true" t="shared" si="40" ref="CF28:CF38">BO28+BQ28+BS28+BU28+BW28+BY28+CA28+CC28+CE28</f>
        <v>#DIV/0!</v>
      </c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6"/>
      <c r="CR28" s="136"/>
      <c r="CS28" s="136"/>
      <c r="CT28" s="136"/>
      <c r="CU28" s="136"/>
      <c r="CV28" s="136"/>
    </row>
    <row r="29" spans="2:100" ht="12">
      <c r="B29" s="215" t="str">
        <f>Meldungen!D52</f>
        <v>Klasse 2:</v>
      </c>
      <c r="C29" s="109">
        <f>Meldungen!E52</f>
        <v>0</v>
      </c>
      <c r="D29" s="216"/>
      <c r="E29" s="224"/>
      <c r="F29" s="225"/>
      <c r="G29" s="218"/>
      <c r="H29" s="219" t="str">
        <f>IF(D6=0," ",IF(C18=0," ",(S29+U29+W29+Y29+AA29+AC29+AE29+AG29+AI29)))</f>
        <v> </v>
      </c>
      <c r="I29" s="219" t="str">
        <f>IF(D6=0," ",IF(C18=0," ",(AR29+AT29+AV29+AX29+AZ29+BB29+BD29+BF29+BH29)))</f>
        <v> </v>
      </c>
      <c r="J29" s="220" t="str">
        <f>IF(D6=0," ",IF(C18=0," ",(BO29+BQ29+BS29+BU29+BW29+BY29+CA29+CC29+CE29)))</f>
        <v> </v>
      </c>
      <c r="K29" s="20"/>
      <c r="L29" s="135"/>
      <c r="M29" s="194" t="e">
        <f>C18/D6</f>
        <v>#DIV/0!</v>
      </c>
      <c r="N29" s="221" t="e">
        <f>(C29*C18/D6)</f>
        <v>#DIV/0!</v>
      </c>
      <c r="O29" s="198">
        <f t="shared" si="0"/>
        <v>0</v>
      </c>
      <c r="P29" s="199" t="e">
        <f>C15/O17</f>
        <v>#DIV/0!</v>
      </c>
      <c r="Q29" s="222" t="e">
        <f t="shared" si="1"/>
        <v>#DIV/0!</v>
      </c>
      <c r="R29" s="223">
        <f t="shared" si="2"/>
        <v>0</v>
      </c>
      <c r="S29" s="195">
        <f t="shared" si="3"/>
        <v>0</v>
      </c>
      <c r="T29" s="223">
        <f t="shared" si="4"/>
        <v>0</v>
      </c>
      <c r="U29" s="195">
        <f>IF(S42&lt;C15,IF(T29=MAX(T28:T41),1,0),0)</f>
        <v>0</v>
      </c>
      <c r="V29" s="150">
        <f t="shared" si="5"/>
        <v>0</v>
      </c>
      <c r="W29" s="195">
        <f>IF(V42&lt;C15,IF(V29=MAX(V28:V41),1,0),0)</f>
        <v>0</v>
      </c>
      <c r="X29" s="150">
        <f t="shared" si="6"/>
        <v>0</v>
      </c>
      <c r="Y29" s="195">
        <f>IF(X42&lt;C15,IF(X29=MAX(X28:X41),1,0),0)</f>
        <v>0</v>
      </c>
      <c r="Z29" s="150">
        <f t="shared" si="7"/>
        <v>0</v>
      </c>
      <c r="AA29" s="195">
        <f>IF(Z42&lt;C15,IF(Z29=MAX(Z28:Z41),1,0),0)</f>
        <v>0</v>
      </c>
      <c r="AB29" s="150">
        <f t="shared" si="8"/>
        <v>0</v>
      </c>
      <c r="AC29" s="195">
        <f>IF(AB42&lt;C15,IF(AB29=MAX(AB28:AB41),1,0),0)</f>
        <v>0</v>
      </c>
      <c r="AD29" s="150">
        <f t="shared" si="9"/>
        <v>0</v>
      </c>
      <c r="AE29" s="195">
        <f>IF(AD42&lt;C15,IF(AD29=MAX(AD28:AD41),1,0),0)</f>
        <v>0</v>
      </c>
      <c r="AF29" s="150">
        <f t="shared" si="10"/>
        <v>0</v>
      </c>
      <c r="AG29" s="195">
        <f>IF(AF42&lt;C15,IF(AF29=MAX(AF28:AF41),1,0),0)</f>
        <v>0</v>
      </c>
      <c r="AH29" s="150">
        <f t="shared" si="11"/>
        <v>0</v>
      </c>
      <c r="AI29" s="195">
        <f>IF(AH42&lt;C15,IF(AH29=MAX(AH28:AH41),1,0),0)</f>
        <v>0</v>
      </c>
      <c r="AJ29" s="150">
        <f t="shared" si="12"/>
        <v>0</v>
      </c>
      <c r="AK29" s="195">
        <f>IF(AJ42&lt;C15,IF(AJ29=MAX(AJ28:AJ41),1,0),0)</f>
        <v>0</v>
      </c>
      <c r="AL29" s="150">
        <f t="shared" si="13"/>
        <v>0</v>
      </c>
      <c r="AM29" s="195">
        <f t="shared" si="14"/>
        <v>0</v>
      </c>
      <c r="AN29" s="195">
        <f t="shared" si="15"/>
        <v>0</v>
      </c>
      <c r="AO29" s="199">
        <f>IF(O18&gt;0,C16/O89,0)</f>
        <v>0</v>
      </c>
      <c r="AP29" s="195" t="e">
        <f t="shared" si="16"/>
        <v>#DIV/0!</v>
      </c>
      <c r="AQ29" s="195" t="e">
        <f t="shared" si="17"/>
        <v>#DIV/0!</v>
      </c>
      <c r="AR29" s="195" t="e">
        <f t="shared" si="18"/>
        <v>#DIV/0!</v>
      </c>
      <c r="AS29" s="195" t="e">
        <f t="shared" si="19"/>
        <v>#DIV/0!</v>
      </c>
      <c r="AT29" s="195" t="e">
        <f>IF(AS42&lt;C16,IF(AS29=MAX(AS28:AS41),1,0),0)</f>
        <v>#DIV/0!</v>
      </c>
      <c r="AU29" s="150" t="e">
        <f t="shared" si="20"/>
        <v>#DIV/0!</v>
      </c>
      <c r="AV29" s="195" t="e">
        <f>IF(AU42&lt;C16,IF(AU29=MAX(AU28:AU41),1,0),0)</f>
        <v>#DIV/0!</v>
      </c>
      <c r="AW29" s="150" t="e">
        <f t="shared" si="21"/>
        <v>#DIV/0!</v>
      </c>
      <c r="AX29" s="195" t="e">
        <f>IF(AW42&lt;C16,IF(AW29=MAX(AW28:AW41),1,0),0)</f>
        <v>#DIV/0!</v>
      </c>
      <c r="AY29" s="150" t="e">
        <f t="shared" si="22"/>
        <v>#DIV/0!</v>
      </c>
      <c r="AZ29" s="195" t="e">
        <f>IF(AY42&lt;C16,IF(AY29=MAX(AY28:AY41),1,0),0)</f>
        <v>#DIV/0!</v>
      </c>
      <c r="BA29" s="150" t="e">
        <f t="shared" si="23"/>
        <v>#DIV/0!</v>
      </c>
      <c r="BB29" s="195" t="e">
        <f>IF(BA42&lt;C16,IF(BA29=MAX(BA28:BA41),1,0),0)</f>
        <v>#DIV/0!</v>
      </c>
      <c r="BC29" s="150" t="e">
        <f t="shared" si="24"/>
        <v>#DIV/0!</v>
      </c>
      <c r="BD29" s="195" t="e">
        <f>IF(BC29&gt;=0,IF(BC42&lt;C16,IF(BC29=MAX(BC28:BC41),1,0),0),0)</f>
        <v>#DIV/0!</v>
      </c>
      <c r="BE29" s="150" t="e">
        <f t="shared" si="25"/>
        <v>#DIV/0!</v>
      </c>
      <c r="BF29" s="195" t="e">
        <f>IF(BE29&gt;=0,IF(BE42&lt;C16,IF(BE29=MAX(BE28:BE41),1,0),0),0)</f>
        <v>#DIV/0!</v>
      </c>
      <c r="BG29" s="150" t="e">
        <f t="shared" si="26"/>
        <v>#DIV/0!</v>
      </c>
      <c r="BH29" s="195" t="e">
        <f>IF(BG29&gt;=0,IF(BG42&lt;C16,IF(BG29=MAX(BG28:BG41),1,0),0),0)</f>
        <v>#DIV/0!</v>
      </c>
      <c r="BI29" s="150" t="e">
        <f t="shared" si="27"/>
        <v>#DIV/0!</v>
      </c>
      <c r="BJ29" s="195" t="e">
        <f>IF(BI29&gt;=0,IF(BI42&lt;C16,IF(BI29=MAX(BI28:BI41),1,0),0),0)</f>
        <v>#DIV/0!</v>
      </c>
      <c r="BK29" s="150" t="e">
        <f t="shared" si="28"/>
        <v>#DIV/0!</v>
      </c>
      <c r="BL29" s="195" t="e">
        <f>IF(BK29&gt;=0,IF(BK42&lt;C16,IF(BK29=MAX(BK28:BK41),1,0),0),0)</f>
        <v>#DIV/0!</v>
      </c>
      <c r="BM29" s="195" t="e">
        <f t="shared" si="29"/>
        <v>#DIV/0!</v>
      </c>
      <c r="BN29" s="195" t="e">
        <f t="shared" si="30"/>
        <v>#DIV/0!</v>
      </c>
      <c r="BO29" s="133" t="e">
        <f t="shared" si="31"/>
        <v>#DIV/0!</v>
      </c>
      <c r="BP29" s="133" t="e">
        <f t="shared" si="32"/>
        <v>#DIV/0!</v>
      </c>
      <c r="BQ29" s="195" t="e">
        <f>IF(BP42&lt;C17,IF(BP29=MAX(BP28:BP41),1,0),0)</f>
        <v>#DIV/0!</v>
      </c>
      <c r="BR29" s="150" t="e">
        <f t="shared" si="33"/>
        <v>#DIV/0!</v>
      </c>
      <c r="BS29" s="195" t="e">
        <f>IF(BR42&lt;C17,IF(BR29=MAX(BR28:BR41),1,0),0)</f>
        <v>#DIV/0!</v>
      </c>
      <c r="BT29" s="150" t="e">
        <f t="shared" si="34"/>
        <v>#DIV/0!</v>
      </c>
      <c r="BU29" s="195" t="e">
        <f>IF(BT42&lt;C17,IF(BT29=MAX(BT28:BT41),1,0),0)</f>
        <v>#DIV/0!</v>
      </c>
      <c r="BV29" s="150" t="e">
        <f t="shared" si="35"/>
        <v>#DIV/0!</v>
      </c>
      <c r="BW29" s="195" t="e">
        <f>IF(BV42&lt;C17,IF(BV29=MAX(BV28:BV41),1,0),0)</f>
        <v>#DIV/0!</v>
      </c>
      <c r="BX29" s="150" t="e">
        <f t="shared" si="36"/>
        <v>#DIV/0!</v>
      </c>
      <c r="BY29" s="195" t="e">
        <f>IF(BX42&lt;C17,IF(BX29=MAX(BX28:BX41),1,0),0)</f>
        <v>#DIV/0!</v>
      </c>
      <c r="BZ29" s="150" t="e">
        <f t="shared" si="37"/>
        <v>#DIV/0!</v>
      </c>
      <c r="CA29" s="195" t="e">
        <f>IF(BZ29&gt;=0,IF(BZ42&lt;C17,IF(BZ29=MAX(BZ28:BZ41),1,0),0),0)</f>
        <v>#DIV/0!</v>
      </c>
      <c r="CB29" s="150" t="e">
        <f t="shared" si="38"/>
        <v>#DIV/0!</v>
      </c>
      <c r="CC29" s="195" t="e">
        <f>IF(CB29&gt;=0,IF(CB42&lt;C17,IF(CB29=MAX(CB28:CB41),1,0),0),0)</f>
        <v>#DIV/0!</v>
      </c>
      <c r="CD29" s="150" t="e">
        <f t="shared" si="39"/>
        <v>#DIV/0!</v>
      </c>
      <c r="CE29" s="195" t="e">
        <f>IF(CD29&gt;=0,IF(CD42&lt;C17,IF(CD29=MAX(CD28:CD41),1,0),0),0)</f>
        <v>#DIV/0!</v>
      </c>
      <c r="CF29" s="195" t="e">
        <f t="shared" si="40"/>
        <v>#DIV/0!</v>
      </c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6"/>
      <c r="CR29" s="136"/>
      <c r="CS29" s="136"/>
      <c r="CT29" s="136"/>
      <c r="CU29" s="136"/>
      <c r="CV29" s="136"/>
    </row>
    <row r="30" spans="2:100" ht="12">
      <c r="B30" s="215" t="str">
        <f>Meldungen!F52</f>
        <v>Klasse 3:</v>
      </c>
      <c r="C30" s="109">
        <f>Meldungen!G52</f>
        <v>0</v>
      </c>
      <c r="D30" s="216"/>
      <c r="E30" s="224"/>
      <c r="F30" s="225"/>
      <c r="G30" s="218"/>
      <c r="H30" s="219" t="str">
        <f>IF(D6=0," ",IF(C18=0," ",(S30+U30+W30+Y30+AA30+AC30+AE30+AG30+AI30)))</f>
        <v> </v>
      </c>
      <c r="I30" s="219" t="str">
        <f>IF(D6=0," ",IF(C18=0," ",(AR30+AT30+AV30+AX30+AZ30+BB30+BD30+BF30+BH30)))</f>
        <v> </v>
      </c>
      <c r="J30" s="220" t="str">
        <f>IF(D6=0," ",IF(C18=0," ",(BO30+BQ30+BS30+BU30+BW30+BY30+CA30+CC30+CE30)))</f>
        <v> </v>
      </c>
      <c r="K30" s="20"/>
      <c r="L30" s="135"/>
      <c r="M30" s="194" t="e">
        <f>C18/D6</f>
        <v>#DIV/0!</v>
      </c>
      <c r="N30" s="221" t="e">
        <f>(C30*C18/D6)</f>
        <v>#DIV/0!</v>
      </c>
      <c r="O30" s="198">
        <f t="shared" si="0"/>
        <v>0</v>
      </c>
      <c r="P30" s="199" t="e">
        <f>C15/O17</f>
        <v>#DIV/0!</v>
      </c>
      <c r="Q30" s="222" t="e">
        <f t="shared" si="1"/>
        <v>#DIV/0!</v>
      </c>
      <c r="R30" s="223">
        <f t="shared" si="2"/>
        <v>0</v>
      </c>
      <c r="S30" s="195">
        <f t="shared" si="3"/>
        <v>0</v>
      </c>
      <c r="T30" s="223">
        <f t="shared" si="4"/>
        <v>0</v>
      </c>
      <c r="U30" s="195">
        <f>IF(S42&lt;C15,IF(T30=MAX(T28:T41),1,0),0)</f>
        <v>0</v>
      </c>
      <c r="V30" s="150">
        <f t="shared" si="5"/>
        <v>0</v>
      </c>
      <c r="W30" s="195">
        <f>IF(V42&lt;C15,IF(V30=MAX(V28:V41),1,0),0)</f>
        <v>0</v>
      </c>
      <c r="X30" s="150">
        <f t="shared" si="6"/>
        <v>0</v>
      </c>
      <c r="Y30" s="195">
        <f>IF(X42&lt;C15,IF(X30=MAX(X28:X41),1,0),0)</f>
        <v>0</v>
      </c>
      <c r="Z30" s="150">
        <f t="shared" si="7"/>
        <v>0</v>
      </c>
      <c r="AA30" s="195">
        <f>IF(Z42&lt;C15,IF(Z30=MAX(Z28:Z41),1,0),0)</f>
        <v>0</v>
      </c>
      <c r="AB30" s="150">
        <f t="shared" si="8"/>
        <v>0</v>
      </c>
      <c r="AC30" s="195">
        <f>IF(AB42&lt;C15,IF(AB30=MAX(AB28:AB41),1,0),0)</f>
        <v>0</v>
      </c>
      <c r="AD30" s="150">
        <f t="shared" si="9"/>
        <v>0</v>
      </c>
      <c r="AE30" s="195">
        <f>IF(AD42&lt;C15,IF(AD30=MAX(AD28:AD41),1,0),0)</f>
        <v>0</v>
      </c>
      <c r="AF30" s="150">
        <f t="shared" si="10"/>
        <v>0</v>
      </c>
      <c r="AG30" s="195">
        <f>IF(AF42&lt;C15,IF(AF30=MAX(AF28:AF41),1,0),0)</f>
        <v>0</v>
      </c>
      <c r="AH30" s="150">
        <f t="shared" si="11"/>
        <v>0</v>
      </c>
      <c r="AI30" s="195">
        <f>IF(AH42&lt;C15,IF(AH30=MAX(AH28:AH41),1,0),0)</f>
        <v>0</v>
      </c>
      <c r="AJ30" s="150">
        <f t="shared" si="12"/>
        <v>0</v>
      </c>
      <c r="AK30" s="195">
        <f>IF(AJ42&lt;C15,IF(AJ30=MAX(AJ28:AJ41),1,0),0)</f>
        <v>0</v>
      </c>
      <c r="AL30" s="150">
        <f t="shared" si="13"/>
        <v>0</v>
      </c>
      <c r="AM30" s="195">
        <f t="shared" si="14"/>
        <v>0</v>
      </c>
      <c r="AN30" s="195">
        <f t="shared" si="15"/>
        <v>0</v>
      </c>
      <c r="AO30" s="199">
        <f>IF(O18&gt;0,C16/18,0)</f>
        <v>0</v>
      </c>
      <c r="AP30" s="195" t="e">
        <f t="shared" si="16"/>
        <v>#DIV/0!</v>
      </c>
      <c r="AQ30" s="195" t="e">
        <f t="shared" si="17"/>
        <v>#DIV/0!</v>
      </c>
      <c r="AR30" s="195" t="e">
        <f t="shared" si="18"/>
        <v>#DIV/0!</v>
      </c>
      <c r="AS30" s="195" t="e">
        <f t="shared" si="19"/>
        <v>#DIV/0!</v>
      </c>
      <c r="AT30" s="195" t="e">
        <f>IF(AS42&lt;C16,IF(AS30=MAX(AS28:AS41),1,0),0)</f>
        <v>#DIV/0!</v>
      </c>
      <c r="AU30" s="150" t="e">
        <f t="shared" si="20"/>
        <v>#DIV/0!</v>
      </c>
      <c r="AV30" s="195" t="e">
        <f>IF(AU42&lt;C16,IF(AU30=MAX(AU28:AU41),1,0),0)</f>
        <v>#DIV/0!</v>
      </c>
      <c r="AW30" s="150" t="e">
        <f t="shared" si="21"/>
        <v>#DIV/0!</v>
      </c>
      <c r="AX30" s="195" t="e">
        <f>IF(AW42&lt;C16,IF(AW30=MAX(AW28:AW41),1,0),0)</f>
        <v>#DIV/0!</v>
      </c>
      <c r="AY30" s="150" t="e">
        <f t="shared" si="22"/>
        <v>#DIV/0!</v>
      </c>
      <c r="AZ30" s="195" t="e">
        <f>IF(AY42&lt;C16,IF(AY30=MAX(AY28:AY41),1,0),0)</f>
        <v>#DIV/0!</v>
      </c>
      <c r="BA30" s="150" t="e">
        <f t="shared" si="23"/>
        <v>#DIV/0!</v>
      </c>
      <c r="BB30" s="195" t="e">
        <f>IF(BA42&lt;C16,IF(BA30=MAX(BA28:BA41),1,0),0)</f>
        <v>#DIV/0!</v>
      </c>
      <c r="BC30" s="150" t="e">
        <f t="shared" si="24"/>
        <v>#DIV/0!</v>
      </c>
      <c r="BD30" s="195" t="e">
        <f>IF(BC30&gt;=0,IF(BC42&lt;C16,IF(BC30=MAX(BC28:BC41),1,0),0),0)</f>
        <v>#DIV/0!</v>
      </c>
      <c r="BE30" s="150" t="e">
        <f t="shared" si="25"/>
        <v>#DIV/0!</v>
      </c>
      <c r="BF30" s="195" t="e">
        <f>IF(BE30&gt;=0,IF(BE42&lt;C16,IF(BE30=MAX(BE28:BE41),1,0),0),0)</f>
        <v>#DIV/0!</v>
      </c>
      <c r="BG30" s="150" t="e">
        <f t="shared" si="26"/>
        <v>#DIV/0!</v>
      </c>
      <c r="BH30" s="195" t="e">
        <f>IF(BG30&gt;=0,IF(BG42&lt;C16,IF(BG30=MAX(BG28:BG41),1,0),0),0)</f>
        <v>#DIV/0!</v>
      </c>
      <c r="BI30" s="150" t="e">
        <f t="shared" si="27"/>
        <v>#DIV/0!</v>
      </c>
      <c r="BJ30" s="195" t="e">
        <f>IF(BI30&gt;=0,IF(BI42&lt;C16,IF(BI30=MAX(BI28:BI41),1,0),0),0)</f>
        <v>#DIV/0!</v>
      </c>
      <c r="BK30" s="150" t="e">
        <f t="shared" si="28"/>
        <v>#DIV/0!</v>
      </c>
      <c r="BL30" s="195" t="e">
        <f>IF(BK30&gt;=0,IF(BK42&lt;C16,IF(BK30=MAX(BK28:BK41),1,0),0),0)</f>
        <v>#DIV/0!</v>
      </c>
      <c r="BM30" s="195" t="e">
        <f t="shared" si="29"/>
        <v>#DIV/0!</v>
      </c>
      <c r="BN30" s="195" t="e">
        <f t="shared" si="30"/>
        <v>#DIV/0!</v>
      </c>
      <c r="BO30" s="133" t="e">
        <f t="shared" si="31"/>
        <v>#DIV/0!</v>
      </c>
      <c r="BP30" s="133" t="e">
        <f t="shared" si="32"/>
        <v>#DIV/0!</v>
      </c>
      <c r="BQ30" s="195" t="e">
        <f>IF(BP42&lt;C17,IF(BP30=MAX(BP28:BP41),1,0),0)</f>
        <v>#DIV/0!</v>
      </c>
      <c r="BR30" s="150" t="e">
        <f t="shared" si="33"/>
        <v>#DIV/0!</v>
      </c>
      <c r="BS30" s="195" t="e">
        <f>IF(BR42&lt;C17,IF(BR30=MAX(BR28:BR41),1,0),0)</f>
        <v>#DIV/0!</v>
      </c>
      <c r="BT30" s="150" t="e">
        <f t="shared" si="34"/>
        <v>#DIV/0!</v>
      </c>
      <c r="BU30" s="195" t="e">
        <f>IF(BT42&lt;C17,IF(BT30=MAX(BT28:BT41),1,0),0)</f>
        <v>#DIV/0!</v>
      </c>
      <c r="BV30" s="150" t="e">
        <f t="shared" si="35"/>
        <v>#DIV/0!</v>
      </c>
      <c r="BW30" s="195" t="e">
        <f>IF(BV42&lt;C17,IF(BV30=MAX(BV28:BV41),1,0),0)</f>
        <v>#DIV/0!</v>
      </c>
      <c r="BX30" s="150" t="e">
        <f t="shared" si="36"/>
        <v>#DIV/0!</v>
      </c>
      <c r="BY30" s="195" t="e">
        <f>IF(BX42&lt;C17,IF(BX30=MAX(BX28:BX41),1,0),0)</f>
        <v>#DIV/0!</v>
      </c>
      <c r="BZ30" s="150" t="e">
        <f t="shared" si="37"/>
        <v>#DIV/0!</v>
      </c>
      <c r="CA30" s="195" t="e">
        <f>IF(BZ30&gt;=0,IF(BZ42&lt;C17,IF(BZ30=MAX(BZ28:BZ41),1,0),0),0)</f>
        <v>#DIV/0!</v>
      </c>
      <c r="CB30" s="150" t="e">
        <f t="shared" si="38"/>
        <v>#DIV/0!</v>
      </c>
      <c r="CC30" s="195" t="e">
        <f>IF(CB30&gt;=0,IF(CB42&lt;C17,IF(CB30=MAX(CB28:CB41),1,0),0),0)</f>
        <v>#DIV/0!</v>
      </c>
      <c r="CD30" s="150" t="e">
        <f t="shared" si="39"/>
        <v>#DIV/0!</v>
      </c>
      <c r="CE30" s="195" t="e">
        <f>IF(CD30&gt;=0,IF(CD42&lt;C17,IF(CD30=MAX(CD28:CD41),1,0),0),0)</f>
        <v>#DIV/0!</v>
      </c>
      <c r="CF30" s="195" t="e">
        <f t="shared" si="40"/>
        <v>#DIV/0!</v>
      </c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6"/>
      <c r="CR30" s="136"/>
      <c r="CS30" s="136"/>
      <c r="CT30" s="136"/>
      <c r="CU30" s="136"/>
      <c r="CV30" s="136"/>
    </row>
    <row r="31" spans="2:100" ht="12">
      <c r="B31" s="215" t="str">
        <f>Meldungen!H52</f>
        <v>Klasse 4:</v>
      </c>
      <c r="C31" s="109">
        <f>Meldungen!I52</f>
        <v>0</v>
      </c>
      <c r="D31" s="216"/>
      <c r="E31" s="224"/>
      <c r="F31" s="225"/>
      <c r="G31" s="218"/>
      <c r="H31" s="219" t="str">
        <f>IF(D6=0," ",IF(C18=0," ",(S31+U31+W31+Y31+AA31+AC31+AE31+AG31+AI31)))</f>
        <v> </v>
      </c>
      <c r="I31" s="219" t="str">
        <f>IF(D6=0," ",IF(C18=0," ",(AR31+AT31+AV31+AX31+AZ31+BB31+BD31+BF31+BH31)))</f>
        <v> </v>
      </c>
      <c r="J31" s="220" t="str">
        <f>IF(D6=0," ",IF(C18=0," ",(BO31+BQ31+BS31+BU31+BW31+BY31+CA31+CC31+CE31)))</f>
        <v> </v>
      </c>
      <c r="K31" s="20"/>
      <c r="L31" s="135"/>
      <c r="M31" s="194" t="e">
        <f>C18/D6</f>
        <v>#DIV/0!</v>
      </c>
      <c r="N31" s="221" t="e">
        <f>(C31*C18/D6)</f>
        <v>#DIV/0!</v>
      </c>
      <c r="O31" s="198">
        <f t="shared" si="0"/>
        <v>0</v>
      </c>
      <c r="P31" s="199" t="e">
        <f>C15/O17</f>
        <v>#DIV/0!</v>
      </c>
      <c r="Q31" s="222" t="e">
        <f t="shared" si="1"/>
        <v>#DIV/0!</v>
      </c>
      <c r="R31" s="223">
        <f t="shared" si="2"/>
        <v>0</v>
      </c>
      <c r="S31" s="195">
        <f t="shared" si="3"/>
        <v>0</v>
      </c>
      <c r="T31" s="223">
        <f t="shared" si="4"/>
        <v>0</v>
      </c>
      <c r="U31" s="195">
        <f>IF(S42&lt;C15,IF(T31=MAX(T28:T41),1,0),0)</f>
        <v>0</v>
      </c>
      <c r="V31" s="150">
        <f t="shared" si="5"/>
        <v>0</v>
      </c>
      <c r="W31" s="195">
        <f>IF(V42&lt;C15,IF(V31=MAX(V28:V41),1,0),0)</f>
        <v>0</v>
      </c>
      <c r="X31" s="150">
        <f t="shared" si="6"/>
        <v>0</v>
      </c>
      <c r="Y31" s="195">
        <f>IF(X42&lt;C15,IF(X31=MAX(X28:X41),1,0),0)</f>
        <v>0</v>
      </c>
      <c r="Z31" s="150">
        <f t="shared" si="7"/>
        <v>0</v>
      </c>
      <c r="AA31" s="195">
        <f>IF(Z42&lt;C15,IF(Z31=MAX(Z28:Z41),1,0),0)</f>
        <v>0</v>
      </c>
      <c r="AB31" s="150">
        <f t="shared" si="8"/>
        <v>0</v>
      </c>
      <c r="AC31" s="195">
        <f>IF(AB42&lt;C15,IF(AB31=MAX(AB28:AB41),1,0),0)</f>
        <v>0</v>
      </c>
      <c r="AD31" s="150">
        <f t="shared" si="9"/>
        <v>0</v>
      </c>
      <c r="AE31" s="195">
        <f>IF(AD42&lt;C15,IF(AD31=MAX(AD28:AD41),1,0),0)</f>
        <v>0</v>
      </c>
      <c r="AF31" s="150">
        <f t="shared" si="10"/>
        <v>0</v>
      </c>
      <c r="AG31" s="195">
        <f>IF(AF42&lt;C15,IF(AF31=MAX(AF28:AF41),1,0),0)</f>
        <v>0</v>
      </c>
      <c r="AH31" s="150">
        <f t="shared" si="11"/>
        <v>0</v>
      </c>
      <c r="AI31" s="195">
        <f>IF(AH42&lt;C15,IF(AH31=MAX(AH28:AH41),1,0),0)</f>
        <v>0</v>
      </c>
      <c r="AJ31" s="150">
        <f t="shared" si="12"/>
        <v>0</v>
      </c>
      <c r="AK31" s="195">
        <f>IF(AJ42&lt;C15,IF(AJ31=MAX(AJ28:AJ41),1,0),0)</f>
        <v>0</v>
      </c>
      <c r="AL31" s="150">
        <f t="shared" si="13"/>
        <v>0</v>
      </c>
      <c r="AM31" s="195">
        <f t="shared" si="14"/>
        <v>0</v>
      </c>
      <c r="AN31" s="195">
        <f t="shared" si="15"/>
        <v>0</v>
      </c>
      <c r="AO31" s="199">
        <f>IF(O18&gt;0,C16/O18,0)</f>
        <v>0</v>
      </c>
      <c r="AP31" s="195" t="e">
        <f t="shared" si="16"/>
        <v>#DIV/0!</v>
      </c>
      <c r="AQ31" s="195" t="e">
        <f t="shared" si="17"/>
        <v>#DIV/0!</v>
      </c>
      <c r="AR31" s="195" t="e">
        <f t="shared" si="18"/>
        <v>#DIV/0!</v>
      </c>
      <c r="AS31" s="195" t="e">
        <f t="shared" si="19"/>
        <v>#DIV/0!</v>
      </c>
      <c r="AT31" s="195" t="e">
        <f>IF(AS42&lt;C16,IF(AS31=MAX(AS28:AS41),1,0),0)</f>
        <v>#DIV/0!</v>
      </c>
      <c r="AU31" s="150" t="e">
        <f t="shared" si="20"/>
        <v>#DIV/0!</v>
      </c>
      <c r="AV31" s="195" t="e">
        <f>IF(AU42&lt;C16,IF(AU31=MAX(AU28:AU41),1,0),0)</f>
        <v>#DIV/0!</v>
      </c>
      <c r="AW31" s="150" t="e">
        <f t="shared" si="21"/>
        <v>#DIV/0!</v>
      </c>
      <c r="AX31" s="195" t="e">
        <f>IF(AW42&lt;C16,IF(AW31=MAX(AW28:AW41),1,0),0)</f>
        <v>#DIV/0!</v>
      </c>
      <c r="AY31" s="150" t="e">
        <f t="shared" si="22"/>
        <v>#DIV/0!</v>
      </c>
      <c r="AZ31" s="195" t="e">
        <f>IF(AY42&lt;C16,IF(AY31=MAX(AY28:AY41),1,0),0)</f>
        <v>#DIV/0!</v>
      </c>
      <c r="BA31" s="150" t="e">
        <f t="shared" si="23"/>
        <v>#DIV/0!</v>
      </c>
      <c r="BB31" s="195" t="e">
        <f>IF(BA42&lt;C16,IF(BA31=MAX(BA28:BA41),1,0),0)</f>
        <v>#DIV/0!</v>
      </c>
      <c r="BC31" s="150" t="e">
        <f t="shared" si="24"/>
        <v>#DIV/0!</v>
      </c>
      <c r="BD31" s="195" t="e">
        <f>IF(BC31&gt;=0,IF(BC42&lt;C16,IF(BC31=MAX(BC28:BC41),1,0),0),0)</f>
        <v>#DIV/0!</v>
      </c>
      <c r="BE31" s="150" t="e">
        <f t="shared" si="25"/>
        <v>#DIV/0!</v>
      </c>
      <c r="BF31" s="195" t="e">
        <f>IF(BE31&gt;=0,IF(BE42&lt;C16,IF(BE31=MAX(BE28:BE41),1,0),0),0)</f>
        <v>#DIV/0!</v>
      </c>
      <c r="BG31" s="150" t="e">
        <f t="shared" si="26"/>
        <v>#DIV/0!</v>
      </c>
      <c r="BH31" s="195" t="e">
        <f>IF(BG31&gt;=0,IF(BG42&lt;C16,IF(BG31=MAX(BG28:BG41),1,0),0),0)</f>
        <v>#DIV/0!</v>
      </c>
      <c r="BI31" s="150" t="e">
        <f t="shared" si="27"/>
        <v>#DIV/0!</v>
      </c>
      <c r="BJ31" s="195" t="e">
        <f>IF(BI31&gt;=0,IF(BI42&lt;C16,IF(BI31=MAX(BI28:BI41),1,0),0),0)</f>
        <v>#DIV/0!</v>
      </c>
      <c r="BK31" s="150" t="e">
        <f t="shared" si="28"/>
        <v>#DIV/0!</v>
      </c>
      <c r="BL31" s="195" t="e">
        <f>IF(BK31&gt;=0,IF(BK42&lt;C16,IF(BK31=MAX(BK28:BK41),1,0),0),0)</f>
        <v>#DIV/0!</v>
      </c>
      <c r="BM31" s="195" t="e">
        <f t="shared" si="29"/>
        <v>#DIV/0!</v>
      </c>
      <c r="BN31" s="195" t="e">
        <f t="shared" si="30"/>
        <v>#DIV/0!</v>
      </c>
      <c r="BO31" s="133" t="e">
        <f t="shared" si="31"/>
        <v>#DIV/0!</v>
      </c>
      <c r="BP31" s="133" t="e">
        <f t="shared" si="32"/>
        <v>#DIV/0!</v>
      </c>
      <c r="BQ31" s="195" t="e">
        <f>IF(BP42&lt;C17,IF(BP31=MAX(BP28:BP41),1,0),0)</f>
        <v>#DIV/0!</v>
      </c>
      <c r="BR31" s="150" t="e">
        <f t="shared" si="33"/>
        <v>#DIV/0!</v>
      </c>
      <c r="BS31" s="195" t="e">
        <f>IF(BR42&lt;C17,IF(BR31=MAX(BR28:BR41),1,0),0)</f>
        <v>#DIV/0!</v>
      </c>
      <c r="BT31" s="150" t="e">
        <f t="shared" si="34"/>
        <v>#DIV/0!</v>
      </c>
      <c r="BU31" s="195" t="e">
        <f>IF(BT42&lt;C17,IF(BT31=MAX(BT28:BT41),1,0),0)</f>
        <v>#DIV/0!</v>
      </c>
      <c r="BV31" s="150" t="e">
        <f t="shared" si="35"/>
        <v>#DIV/0!</v>
      </c>
      <c r="BW31" s="195" t="e">
        <f>IF(BV42&lt;C17,IF(BV31=MAX(BV28:BV41),1,0),0)</f>
        <v>#DIV/0!</v>
      </c>
      <c r="BX31" s="150" t="e">
        <f t="shared" si="36"/>
        <v>#DIV/0!</v>
      </c>
      <c r="BY31" s="195" t="e">
        <f>IF(BX42&lt;C17,IF(BX31=MAX(BX28:BX41),1,0),0)</f>
        <v>#DIV/0!</v>
      </c>
      <c r="BZ31" s="150" t="e">
        <f t="shared" si="37"/>
        <v>#DIV/0!</v>
      </c>
      <c r="CA31" s="195" t="e">
        <f>IF(BZ31&gt;=0,IF(BZ42&lt;C17,IF(BZ31=MAX(BZ28:BZ41),1,0),0),0)</f>
        <v>#DIV/0!</v>
      </c>
      <c r="CB31" s="150" t="e">
        <f t="shared" si="38"/>
        <v>#DIV/0!</v>
      </c>
      <c r="CC31" s="195" t="e">
        <f>IF(CB31&gt;=0,IF(CB42&lt;C17,IF(CB31=MAX(CB28:CB41),1,0),0),0)</f>
        <v>#DIV/0!</v>
      </c>
      <c r="CD31" s="150" t="e">
        <f t="shared" si="39"/>
        <v>#DIV/0!</v>
      </c>
      <c r="CE31" s="195" t="e">
        <f>IF(CD31&gt;=0,IF(CD42&lt;C17,IF(CD31=MAX(CD28:CD41),1,0),0),0)</f>
        <v>#DIV/0!</v>
      </c>
      <c r="CF31" s="195" t="e">
        <f t="shared" si="40"/>
        <v>#DIV/0!</v>
      </c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6"/>
      <c r="CR31" s="136"/>
      <c r="CS31" s="136"/>
      <c r="CT31" s="136"/>
      <c r="CU31" s="136"/>
      <c r="CV31" s="136"/>
    </row>
    <row r="32" spans="2:100" ht="12">
      <c r="B32" s="226" t="str">
        <f>IF(Meldungen!J8=" "," ",IF(Meldungen!J8=0," ",Meldungen!J8))</f>
        <v> </v>
      </c>
      <c r="C32" s="109">
        <f>IF(Meldungen!J8=" ",0,IF(Meldungen!J8=0,0,Meldungen!K52))</f>
        <v>0</v>
      </c>
      <c r="D32" s="216"/>
      <c r="E32" s="224"/>
      <c r="F32" s="225"/>
      <c r="G32" s="218"/>
      <c r="H32" s="219" t="str">
        <f>IF(D6=0," ",IF(C18=0," ",(S32+U32+W32+Y32+AA32+AC32+AE32+AG32+AI32)))</f>
        <v> </v>
      </c>
      <c r="I32" s="219" t="str">
        <f>IF(D6=0," ",IF(C18=0," ",(AR32+AT32+AV32+AX32+AZ32+BB32+BD32+BF32+BH32)))</f>
        <v> </v>
      </c>
      <c r="J32" s="220" t="str">
        <f>IF(D6=0," ",IF(C18=0," ",(BO32+BQ32+BS32+BU32+BW32+BY32+CA32+CC32+CE32)))</f>
        <v> </v>
      </c>
      <c r="K32" s="20"/>
      <c r="L32" s="135"/>
      <c r="M32" s="194" t="e">
        <f>C18/D6</f>
        <v>#DIV/0!</v>
      </c>
      <c r="N32" s="221" t="e">
        <f>(C32*C18/D6)</f>
        <v>#DIV/0!</v>
      </c>
      <c r="O32" s="198">
        <f t="shared" si="0"/>
        <v>0</v>
      </c>
      <c r="P32" s="199" t="e">
        <f>C15/O17</f>
        <v>#DIV/0!</v>
      </c>
      <c r="Q32" s="222" t="e">
        <f t="shared" si="1"/>
        <v>#DIV/0!</v>
      </c>
      <c r="R32" s="223">
        <f t="shared" si="2"/>
        <v>0</v>
      </c>
      <c r="S32" s="195">
        <f t="shared" si="3"/>
        <v>0</v>
      </c>
      <c r="T32" s="223">
        <f t="shared" si="4"/>
        <v>0</v>
      </c>
      <c r="U32" s="195">
        <f>IF(S42&lt;C15,IF(T32=MAX(T28:T41),1,0),0)</f>
        <v>0</v>
      </c>
      <c r="V32" s="150">
        <f t="shared" si="5"/>
        <v>0</v>
      </c>
      <c r="W32" s="195">
        <f>IF(V42&lt;C15,IF(V32=MAX(V28:V41),1,0),0)</f>
        <v>0</v>
      </c>
      <c r="X32" s="150">
        <f t="shared" si="6"/>
        <v>0</v>
      </c>
      <c r="Y32" s="195">
        <f>IF(X42&lt;C15,IF(X32=MAX(X28:X41),1,0),0)</f>
        <v>0</v>
      </c>
      <c r="Z32" s="150">
        <f t="shared" si="7"/>
        <v>0</v>
      </c>
      <c r="AA32" s="195">
        <f>IF(Z42&lt;C15,IF(Z32=MAX(Z28:Z41),1,0),0)</f>
        <v>0</v>
      </c>
      <c r="AB32" s="150">
        <f t="shared" si="8"/>
        <v>0</v>
      </c>
      <c r="AC32" s="195">
        <f>IF(AB42&lt;C15,IF(AB32=MAX(AB28:AB41),1,0),0)</f>
        <v>0</v>
      </c>
      <c r="AD32" s="150">
        <f t="shared" si="9"/>
        <v>0</v>
      </c>
      <c r="AE32" s="195">
        <f>IF(AD42&lt;C15,IF(AD32=MAX(AD28:AD41),1,0),0)</f>
        <v>0</v>
      </c>
      <c r="AF32" s="150">
        <f t="shared" si="10"/>
        <v>0</v>
      </c>
      <c r="AG32" s="195">
        <f>IF(AF42&lt;C15,IF(AF32=MAX(AF28:AF41),1,0),0)</f>
        <v>0</v>
      </c>
      <c r="AH32" s="150">
        <f t="shared" si="11"/>
        <v>0</v>
      </c>
      <c r="AI32" s="195">
        <f>IF(AH42&lt;C15,IF(AH32=MAX(AH28:AH41),1,0),0)</f>
        <v>0</v>
      </c>
      <c r="AJ32" s="150">
        <f t="shared" si="12"/>
        <v>0</v>
      </c>
      <c r="AK32" s="195">
        <f>IF(AJ42&lt;C15,IF(AJ32=MAX(AJ28:AJ41),1,0),0)</f>
        <v>0</v>
      </c>
      <c r="AL32" s="150">
        <f t="shared" si="13"/>
        <v>0</v>
      </c>
      <c r="AM32" s="195">
        <f t="shared" si="14"/>
        <v>0</v>
      </c>
      <c r="AN32" s="195">
        <f t="shared" si="15"/>
        <v>0</v>
      </c>
      <c r="AO32" s="199">
        <f>IF(O18&gt;0,C16/O18,0)</f>
        <v>0</v>
      </c>
      <c r="AP32" s="195" t="e">
        <f t="shared" si="16"/>
        <v>#DIV/0!</v>
      </c>
      <c r="AQ32" s="195" t="e">
        <f t="shared" si="17"/>
        <v>#DIV/0!</v>
      </c>
      <c r="AR32" s="195" t="e">
        <f t="shared" si="18"/>
        <v>#DIV/0!</v>
      </c>
      <c r="AS32" s="195" t="e">
        <f t="shared" si="19"/>
        <v>#DIV/0!</v>
      </c>
      <c r="AT32" s="195" t="e">
        <f>IF(AS42&lt;C16,IF(AS32=MAX(AS28:AS41),1,0),0)</f>
        <v>#DIV/0!</v>
      </c>
      <c r="AU32" s="150" t="e">
        <f t="shared" si="20"/>
        <v>#DIV/0!</v>
      </c>
      <c r="AV32" s="195" t="e">
        <f>IF(AU42&lt;C16,IF(AU32=MAX(AU28:AU41),1,0),0)</f>
        <v>#DIV/0!</v>
      </c>
      <c r="AW32" s="150" t="e">
        <f t="shared" si="21"/>
        <v>#DIV/0!</v>
      </c>
      <c r="AX32" s="195" t="e">
        <f>IF(AW42&lt;C16,IF(AW32=MAX(AW28:AW41),1,0),0)</f>
        <v>#DIV/0!</v>
      </c>
      <c r="AY32" s="150" t="e">
        <f t="shared" si="22"/>
        <v>#DIV/0!</v>
      </c>
      <c r="AZ32" s="195" t="e">
        <f>IF(AY42&lt;C16,IF(AY32=MAX(AY28:AY41),1,0),0)</f>
        <v>#DIV/0!</v>
      </c>
      <c r="BA32" s="150" t="e">
        <f t="shared" si="23"/>
        <v>#DIV/0!</v>
      </c>
      <c r="BB32" s="195" t="e">
        <f>IF(BA42&lt;C16,IF(BA32=MAX(BA28:BA41),1,0),0)</f>
        <v>#DIV/0!</v>
      </c>
      <c r="BC32" s="150" t="e">
        <f t="shared" si="24"/>
        <v>#DIV/0!</v>
      </c>
      <c r="BD32" s="195" t="e">
        <f>IF(BC32&gt;=0,IF(BC42&lt;C16,IF(BC32=MAX(BC28:BC41),1,0),0),0)</f>
        <v>#DIV/0!</v>
      </c>
      <c r="BE32" s="150" t="e">
        <f t="shared" si="25"/>
        <v>#DIV/0!</v>
      </c>
      <c r="BF32" s="195" t="e">
        <f>IF(BE32&gt;=0,IF(BE42&lt;C16,IF(BE32=MAX(BE28:BE41),1,0),0),0)</f>
        <v>#DIV/0!</v>
      </c>
      <c r="BG32" s="150" t="e">
        <f t="shared" si="26"/>
        <v>#DIV/0!</v>
      </c>
      <c r="BH32" s="195" t="e">
        <f>IF(BG32&gt;=0,IF(BG42&lt;C16,IF(BG32=MAX(BG28:BG41),1,0),0),0)</f>
        <v>#DIV/0!</v>
      </c>
      <c r="BI32" s="150" t="e">
        <f t="shared" si="27"/>
        <v>#DIV/0!</v>
      </c>
      <c r="BJ32" s="195" t="e">
        <f>IF(BI32&gt;=0,IF(BI42&lt;C16,IF(BI32=MAX(BI28:BI41),1,0),0),0)</f>
        <v>#DIV/0!</v>
      </c>
      <c r="BK32" s="150" t="e">
        <f t="shared" si="28"/>
        <v>#DIV/0!</v>
      </c>
      <c r="BL32" s="195" t="e">
        <f>IF(BK32&gt;=0,IF(BK42&lt;C16,IF(BK32=MAX(BK28:BK41),1,0),0),0)</f>
        <v>#DIV/0!</v>
      </c>
      <c r="BM32" s="195" t="e">
        <f t="shared" si="29"/>
        <v>#DIV/0!</v>
      </c>
      <c r="BN32" s="195" t="e">
        <f t="shared" si="30"/>
        <v>#DIV/0!</v>
      </c>
      <c r="BO32" s="133" t="e">
        <f t="shared" si="31"/>
        <v>#DIV/0!</v>
      </c>
      <c r="BP32" s="133" t="e">
        <f t="shared" si="32"/>
        <v>#DIV/0!</v>
      </c>
      <c r="BQ32" s="195" t="e">
        <f>IF(BP42&lt;C17,IF(BP32=MAX(BP28:BP41),1,0),0)</f>
        <v>#DIV/0!</v>
      </c>
      <c r="BR32" s="150" t="e">
        <f t="shared" si="33"/>
        <v>#DIV/0!</v>
      </c>
      <c r="BS32" s="195" t="e">
        <f>IF(BR42&lt;C17,IF(BR32=MAX(BR28:BR41),1,0),0)</f>
        <v>#DIV/0!</v>
      </c>
      <c r="BT32" s="150" t="e">
        <f t="shared" si="34"/>
        <v>#DIV/0!</v>
      </c>
      <c r="BU32" s="195" t="e">
        <f>IF(BT42&lt;C17,IF(BT32=MAX(BT28:BT41),1,0),0)</f>
        <v>#DIV/0!</v>
      </c>
      <c r="BV32" s="150" t="e">
        <f t="shared" si="35"/>
        <v>#DIV/0!</v>
      </c>
      <c r="BW32" s="195" t="e">
        <f>IF(BV42&lt;C17,IF(BV32=MAX(BV28:BV41),1,0),0)</f>
        <v>#DIV/0!</v>
      </c>
      <c r="BX32" s="150" t="e">
        <f t="shared" si="36"/>
        <v>#DIV/0!</v>
      </c>
      <c r="BY32" s="195" t="e">
        <f>IF(BX42&lt;C17,IF(BX32=MAX(BX28:BX41),1,0),0)</f>
        <v>#DIV/0!</v>
      </c>
      <c r="BZ32" s="150" t="e">
        <f t="shared" si="37"/>
        <v>#DIV/0!</v>
      </c>
      <c r="CA32" s="195" t="e">
        <f>IF(BZ32&gt;=0,IF(BZ42&lt;C17,IF(BZ32=MAX(BZ28:BZ41),1,0),0),0)</f>
        <v>#DIV/0!</v>
      </c>
      <c r="CB32" s="150" t="e">
        <f t="shared" si="38"/>
        <v>#DIV/0!</v>
      </c>
      <c r="CC32" s="195" t="e">
        <f>IF(CB32&gt;=0,IF(CB42&lt;C17,IF(CB32=MAX(CB28:CB41),1,0),0),0)</f>
        <v>#DIV/0!</v>
      </c>
      <c r="CD32" s="150" t="e">
        <f t="shared" si="39"/>
        <v>#DIV/0!</v>
      </c>
      <c r="CE32" s="195" t="e">
        <f>IF(CD32&gt;=0,IF(CD42&lt;C17,IF(CD32=MAX(CD28:CD41),1,0),0),0)</f>
        <v>#DIV/0!</v>
      </c>
      <c r="CF32" s="195" t="e">
        <f t="shared" si="40"/>
        <v>#DIV/0!</v>
      </c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6"/>
      <c r="CR32" s="136"/>
      <c r="CS32" s="136"/>
      <c r="CT32" s="136"/>
      <c r="CU32" s="136"/>
      <c r="CV32" s="136"/>
    </row>
    <row r="33" spans="2:100" ht="12">
      <c r="B33" s="215" t="str">
        <f>Meldungen!L52</f>
        <v>Klasse 5:</v>
      </c>
      <c r="C33" s="123">
        <f>Meldungen!M52</f>
        <v>0</v>
      </c>
      <c r="D33" s="216"/>
      <c r="E33" s="224"/>
      <c r="F33" s="225"/>
      <c r="G33" s="218"/>
      <c r="H33" s="219" t="str">
        <f>IF(D6=0," ",IF(C18=0," ",(S33+U33+W33+Y33+AA33+AC33+AE33+AG33+AI33)))</f>
        <v> </v>
      </c>
      <c r="I33" s="219" t="str">
        <f>IF(D6=0," ",IF(C18=0," ",(AR33+AT33+AV33+AX33+AZ33+BB33+BD33+BF33+BH33)))</f>
        <v> </v>
      </c>
      <c r="J33" s="220" t="str">
        <f>IF(D6=0," ",IF(C18=0," ",(BO33+BQ33+BS33+BU33+BW33+BY33+CA33+CC33+CE33)))</f>
        <v> </v>
      </c>
      <c r="K33" s="20"/>
      <c r="L33" s="135"/>
      <c r="M33" s="194" t="e">
        <f>C18/D6</f>
        <v>#DIV/0!</v>
      </c>
      <c r="N33" s="221" t="e">
        <f>(C33*C18/D6)</f>
        <v>#DIV/0!</v>
      </c>
      <c r="O33" s="198">
        <f t="shared" si="0"/>
        <v>0</v>
      </c>
      <c r="P33" s="199" t="e">
        <f>C15/O17</f>
        <v>#DIV/0!</v>
      </c>
      <c r="Q33" s="222" t="e">
        <f t="shared" si="1"/>
        <v>#DIV/0!</v>
      </c>
      <c r="R33" s="223">
        <f t="shared" si="2"/>
        <v>0</v>
      </c>
      <c r="S33" s="195">
        <f t="shared" si="3"/>
        <v>0</v>
      </c>
      <c r="T33" s="223">
        <f t="shared" si="4"/>
        <v>0</v>
      </c>
      <c r="U33" s="195">
        <f>IF(S42&lt;C15,IF(T33=MAX(T28:T41),1,0),0)</f>
        <v>0</v>
      </c>
      <c r="V33" s="150">
        <f t="shared" si="5"/>
        <v>0</v>
      </c>
      <c r="W33" s="195">
        <f>IF(V42&lt;C15,IF(V33=MAX(V28:V41),1,0),0)</f>
        <v>0</v>
      </c>
      <c r="X33" s="150">
        <f t="shared" si="6"/>
        <v>0</v>
      </c>
      <c r="Y33" s="195">
        <f>IF(X42&lt;C15,IF(X33=MAX(X28:X41),1,0),0)</f>
        <v>0</v>
      </c>
      <c r="Z33" s="150">
        <f t="shared" si="7"/>
        <v>0</v>
      </c>
      <c r="AA33" s="195">
        <f>IF(Z42&lt;C15,IF(Z33=MAX(Z28:Z41),1,0),0)</f>
        <v>0</v>
      </c>
      <c r="AB33" s="150">
        <f t="shared" si="8"/>
        <v>0</v>
      </c>
      <c r="AC33" s="195">
        <f>IF(AB42&lt;C15,IF(AB33=MAX(AB28:AB41),1,0),0)</f>
        <v>0</v>
      </c>
      <c r="AD33" s="150">
        <f t="shared" si="9"/>
        <v>0</v>
      </c>
      <c r="AE33" s="195">
        <f>IF(AD42&lt;C15,IF(AD33=MAX(AD28:AD41),1,0),0)</f>
        <v>0</v>
      </c>
      <c r="AF33" s="150">
        <f t="shared" si="10"/>
        <v>0</v>
      </c>
      <c r="AG33" s="195">
        <f>IF(AF42&lt;C15,IF(AF33=MAX(AF28:AF41),1,0),0)</f>
        <v>0</v>
      </c>
      <c r="AH33" s="150">
        <f t="shared" si="11"/>
        <v>0</v>
      </c>
      <c r="AI33" s="195">
        <f>IF(AH42&lt;C15,IF(AH33=MAX(AH28:AH41),1,0),0)</f>
        <v>0</v>
      </c>
      <c r="AJ33" s="150">
        <f t="shared" si="12"/>
        <v>0</v>
      </c>
      <c r="AK33" s="195">
        <f>IF(AJ42&lt;C15,IF(AJ33=MAX(AJ28:AJ41),1,0),0)</f>
        <v>0</v>
      </c>
      <c r="AL33" s="150">
        <f t="shared" si="13"/>
        <v>0</v>
      </c>
      <c r="AM33" s="195">
        <f t="shared" si="14"/>
        <v>0</v>
      </c>
      <c r="AN33" s="195">
        <f t="shared" si="15"/>
        <v>0</v>
      </c>
      <c r="AO33" s="199">
        <f>IF(O18&gt;0,C16/O18,0)</f>
        <v>0</v>
      </c>
      <c r="AP33" s="195" t="e">
        <f t="shared" si="16"/>
        <v>#DIV/0!</v>
      </c>
      <c r="AQ33" s="195" t="e">
        <f t="shared" si="17"/>
        <v>#DIV/0!</v>
      </c>
      <c r="AR33" s="195" t="e">
        <f t="shared" si="18"/>
        <v>#DIV/0!</v>
      </c>
      <c r="AS33" s="195" t="e">
        <f t="shared" si="19"/>
        <v>#DIV/0!</v>
      </c>
      <c r="AT33" s="195" t="e">
        <f>IF(AS42&lt;C16,IF(AS33=MAX(AS28:AS41),1,0),0)</f>
        <v>#DIV/0!</v>
      </c>
      <c r="AU33" s="150" t="e">
        <f t="shared" si="20"/>
        <v>#DIV/0!</v>
      </c>
      <c r="AV33" s="195" t="e">
        <f>IF(AU42&lt;C16,IF(AU33=MAX(AU28:AU41),1,0),0)</f>
        <v>#DIV/0!</v>
      </c>
      <c r="AW33" s="150" t="e">
        <f t="shared" si="21"/>
        <v>#DIV/0!</v>
      </c>
      <c r="AX33" s="195" t="e">
        <f>IF(AW42&lt;C16,IF(AW33=MAX(AW28:AW41),1,0),0)</f>
        <v>#DIV/0!</v>
      </c>
      <c r="AY33" s="150" t="e">
        <f t="shared" si="22"/>
        <v>#DIV/0!</v>
      </c>
      <c r="AZ33" s="195" t="e">
        <f>IF(AY42&lt;C16,IF(AY33=MAX(AY28:AY41),1,0),0)</f>
        <v>#DIV/0!</v>
      </c>
      <c r="BA33" s="150" t="e">
        <f t="shared" si="23"/>
        <v>#DIV/0!</v>
      </c>
      <c r="BB33" s="195" t="e">
        <f>IF(BA42&lt;C16,IF(BA33=MAX(BA28:BA41),1,0),0)</f>
        <v>#DIV/0!</v>
      </c>
      <c r="BC33" s="150" t="e">
        <f t="shared" si="24"/>
        <v>#DIV/0!</v>
      </c>
      <c r="BD33" s="195" t="e">
        <f>IF(BC33&gt;=0,IF(BC42&lt;C16,IF(BC33=MAX(BC28:BC41),1,0),0),0)</f>
        <v>#DIV/0!</v>
      </c>
      <c r="BE33" s="150" t="e">
        <f t="shared" si="25"/>
        <v>#DIV/0!</v>
      </c>
      <c r="BF33" s="195" t="e">
        <f>IF(BE33&gt;=0,IF(BE42&lt;C16,IF(BE33=MAX(BE28:BE41),1,0),0),0)</f>
        <v>#DIV/0!</v>
      </c>
      <c r="BG33" s="150" t="e">
        <f t="shared" si="26"/>
        <v>#DIV/0!</v>
      </c>
      <c r="BH33" s="195" t="e">
        <f>IF(BG33&gt;=0,IF(BG42&lt;C16,IF(BG33=MAX(BG31:BG41),1,0),0),0)</f>
        <v>#DIV/0!</v>
      </c>
      <c r="BI33" s="150" t="e">
        <f t="shared" si="27"/>
        <v>#DIV/0!</v>
      </c>
      <c r="BJ33" s="195" t="e">
        <f>IF(BI33&gt;=0,IF(BI42&lt;C16,IF(BI33=MAX(BI31:BI41),1,0),0),0)</f>
        <v>#DIV/0!</v>
      </c>
      <c r="BK33" s="150" t="e">
        <f t="shared" si="28"/>
        <v>#DIV/0!</v>
      </c>
      <c r="BL33" s="195" t="e">
        <f>IF(BK33&gt;=0,IF(BK42&lt;C16,IF(BK33=MAX(BK31:BK41),1,0),0),0)</f>
        <v>#DIV/0!</v>
      </c>
      <c r="BM33" s="195" t="e">
        <f t="shared" si="29"/>
        <v>#DIV/0!</v>
      </c>
      <c r="BN33" s="195" t="e">
        <f t="shared" si="30"/>
        <v>#DIV/0!</v>
      </c>
      <c r="BO33" s="133" t="e">
        <f t="shared" si="31"/>
        <v>#DIV/0!</v>
      </c>
      <c r="BP33" s="133" t="e">
        <f t="shared" si="32"/>
        <v>#DIV/0!</v>
      </c>
      <c r="BQ33" s="195" t="e">
        <f>IF(BP42&lt;C17,IF(BP33=MAX(BP28:BP41),1,0),0)</f>
        <v>#DIV/0!</v>
      </c>
      <c r="BR33" s="150" t="e">
        <f t="shared" si="33"/>
        <v>#DIV/0!</v>
      </c>
      <c r="BS33" s="195" t="e">
        <f>IF(BR42&lt;C17,IF(BR33=MAX(BR28:BR41),1,0),0)</f>
        <v>#DIV/0!</v>
      </c>
      <c r="BT33" s="150" t="e">
        <f t="shared" si="34"/>
        <v>#DIV/0!</v>
      </c>
      <c r="BU33" s="195" t="e">
        <f>IF(BT42&lt;C17,IF(BT33=MAX(BT28:BT41),1,0),0)</f>
        <v>#DIV/0!</v>
      </c>
      <c r="BV33" s="150" t="e">
        <f t="shared" si="35"/>
        <v>#DIV/0!</v>
      </c>
      <c r="BW33" s="195" t="e">
        <f>IF(BV42&lt;C17,IF(BV33=MAX(BV28:BV41),1,0),0)</f>
        <v>#DIV/0!</v>
      </c>
      <c r="BX33" s="150" t="e">
        <f t="shared" si="36"/>
        <v>#DIV/0!</v>
      </c>
      <c r="BY33" s="195" t="e">
        <f>IF(BX42&lt;C17,IF(BX33=MAX(BX28:BX41),1,0),0)</f>
        <v>#DIV/0!</v>
      </c>
      <c r="BZ33" s="150" t="e">
        <f t="shared" si="37"/>
        <v>#DIV/0!</v>
      </c>
      <c r="CA33" s="195" t="e">
        <f>IF(BZ33&gt;=0,IF(BZ42&lt;C17,IF(BZ33=MAX(BZ28:BZ41),1,0),0),0)</f>
        <v>#DIV/0!</v>
      </c>
      <c r="CB33" s="150" t="e">
        <f t="shared" si="38"/>
        <v>#DIV/0!</v>
      </c>
      <c r="CC33" s="195" t="e">
        <f>IF(CB33&gt;=0,IF(CB42&lt;C17,IF(CB33=MAX(CB28:CB41),1,0),0),0)</f>
        <v>#DIV/0!</v>
      </c>
      <c r="CD33" s="150" t="e">
        <f t="shared" si="39"/>
        <v>#DIV/0!</v>
      </c>
      <c r="CE33" s="195" t="e">
        <f>IF(CD33&gt;=0,IF(CD42&lt;C17,IF(CD33=MAX(CD28:CD41),1,0),0),0)</f>
        <v>#DIV/0!</v>
      </c>
      <c r="CF33" s="195" t="e">
        <f t="shared" si="40"/>
        <v>#DIV/0!</v>
      </c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6"/>
      <c r="CR33" s="136"/>
      <c r="CS33" s="136"/>
      <c r="CT33" s="136"/>
      <c r="CU33" s="136"/>
      <c r="CV33" s="136"/>
    </row>
    <row r="34" spans="2:100" ht="12">
      <c r="B34" s="215" t="str">
        <f>Meldungen!N52</f>
        <v>Klasse 6:</v>
      </c>
      <c r="C34" s="123">
        <f>Meldungen!O52</f>
        <v>0</v>
      </c>
      <c r="D34" s="216"/>
      <c r="E34" s="224"/>
      <c r="F34" s="225"/>
      <c r="G34" s="218"/>
      <c r="H34" s="219" t="str">
        <f>IF(D6=0," ",IF(C18=0," ",(S34+U34+W34+Y34+AA34+AC34+AE34+AG34+AI34)))</f>
        <v> </v>
      </c>
      <c r="I34" s="219" t="str">
        <f>IF(D6=0," ",IF(C18=0," ",(AR34+AT34+AV34+AX34+AZ34+BB34+BD34+BF34+BH34)))</f>
        <v> </v>
      </c>
      <c r="J34" s="220" t="str">
        <f>IF(D6=0," ",IF(C18=0," ",(BO34+BQ34+BS34+BU34+BW34+BY34+CA34+CC34+CE34)))</f>
        <v> </v>
      </c>
      <c r="K34" s="20"/>
      <c r="L34" s="135"/>
      <c r="M34" s="194" t="e">
        <f>C18/D6</f>
        <v>#DIV/0!</v>
      </c>
      <c r="N34" s="221" t="e">
        <f>(C34*C18/D6)</f>
        <v>#DIV/0!</v>
      </c>
      <c r="O34" s="198">
        <f t="shared" si="0"/>
        <v>0</v>
      </c>
      <c r="P34" s="199" t="e">
        <f>C15/O17</f>
        <v>#DIV/0!</v>
      </c>
      <c r="Q34" s="222" t="e">
        <f t="shared" si="1"/>
        <v>#DIV/0!</v>
      </c>
      <c r="R34" s="223">
        <f t="shared" si="2"/>
        <v>0</v>
      </c>
      <c r="S34" s="195">
        <f t="shared" si="3"/>
        <v>0</v>
      </c>
      <c r="T34" s="223">
        <f t="shared" si="4"/>
        <v>0</v>
      </c>
      <c r="U34" s="195">
        <f>IF(S42&lt;C15,IF(T34=MAX(T28:T41),1,0),0)</f>
        <v>0</v>
      </c>
      <c r="V34" s="150">
        <f t="shared" si="5"/>
        <v>0</v>
      </c>
      <c r="W34" s="195">
        <f>IF(V42&lt;C15,IF(V34=MAX(V28:V41),1,0),0)</f>
        <v>0</v>
      </c>
      <c r="X34" s="150">
        <f t="shared" si="6"/>
        <v>0</v>
      </c>
      <c r="Y34" s="195">
        <f>IF(X42&lt;C15,IF(X34=MAX(X28:X41),1,0),0)</f>
        <v>0</v>
      </c>
      <c r="Z34" s="150">
        <f t="shared" si="7"/>
        <v>0</v>
      </c>
      <c r="AA34" s="195">
        <f>IF(Z42&lt;C15,IF(Z34=MAX(Z28:Z41),1,0),0)</f>
        <v>0</v>
      </c>
      <c r="AB34" s="150">
        <f t="shared" si="8"/>
        <v>0</v>
      </c>
      <c r="AC34" s="195">
        <f>IF(AB42&lt;C15,IF(AB34=MAX(AB28:AB41),1,0),0)</f>
        <v>0</v>
      </c>
      <c r="AD34" s="150">
        <f t="shared" si="9"/>
        <v>0</v>
      </c>
      <c r="AE34" s="195">
        <f>IF(AD42&lt;C15,IF(AD34=MAX(AD28:AD41),1,0),0)</f>
        <v>0</v>
      </c>
      <c r="AF34" s="150">
        <f t="shared" si="10"/>
        <v>0</v>
      </c>
      <c r="AG34" s="195">
        <f>IF(AF42&lt;C15,IF(AF34=MAX(AF28:AF41),1,0),0)</f>
        <v>0</v>
      </c>
      <c r="AH34" s="150">
        <f t="shared" si="11"/>
        <v>0</v>
      </c>
      <c r="AI34" s="195">
        <f>IF(AH42&lt;C15,IF(AH34=MAX(AH28:AH41),1,0),0)</f>
        <v>0</v>
      </c>
      <c r="AJ34" s="150">
        <f t="shared" si="12"/>
        <v>0</v>
      </c>
      <c r="AK34" s="195">
        <f>IF(AJ42&lt;C15,IF(AJ34=MAX(AJ28:AJ41),1,0),0)</f>
        <v>0</v>
      </c>
      <c r="AL34" s="150">
        <f t="shared" si="13"/>
        <v>0</v>
      </c>
      <c r="AM34" s="195">
        <f t="shared" si="14"/>
        <v>0</v>
      </c>
      <c r="AN34" s="195">
        <f t="shared" si="15"/>
        <v>0</v>
      </c>
      <c r="AO34" s="199">
        <f>IF(O18&gt;0,C16/O16,0)</f>
        <v>0</v>
      </c>
      <c r="AP34" s="195" t="e">
        <f t="shared" si="16"/>
        <v>#DIV/0!</v>
      </c>
      <c r="AQ34" s="195" t="e">
        <f t="shared" si="17"/>
        <v>#DIV/0!</v>
      </c>
      <c r="AR34" s="195" t="e">
        <f t="shared" si="18"/>
        <v>#DIV/0!</v>
      </c>
      <c r="AS34" s="195" t="e">
        <f t="shared" si="19"/>
        <v>#DIV/0!</v>
      </c>
      <c r="AT34" s="195" t="e">
        <f>IF(AS42&lt;C16,IF(AS34=MAX(AS28:AS41),1,0),0)</f>
        <v>#DIV/0!</v>
      </c>
      <c r="AU34" s="150" t="e">
        <f t="shared" si="20"/>
        <v>#DIV/0!</v>
      </c>
      <c r="AV34" s="195" t="e">
        <f>IF(AU42&lt;C16,IF(AU34=MAX(AU28:AU41),1,0),0)</f>
        <v>#DIV/0!</v>
      </c>
      <c r="AW34" s="150" t="e">
        <f t="shared" si="21"/>
        <v>#DIV/0!</v>
      </c>
      <c r="AX34" s="195" t="e">
        <f>IF(AW42&lt;C16,IF(AW34=MAX(AW28:AW41),1,0),0)</f>
        <v>#DIV/0!</v>
      </c>
      <c r="AY34" s="150" t="e">
        <f t="shared" si="22"/>
        <v>#DIV/0!</v>
      </c>
      <c r="AZ34" s="195" t="e">
        <f>IF(AY42&lt;C16,IF(AY34=MAX(AY28:AY41),1,0),0)</f>
        <v>#DIV/0!</v>
      </c>
      <c r="BA34" s="150" t="e">
        <f t="shared" si="23"/>
        <v>#DIV/0!</v>
      </c>
      <c r="BB34" s="195" t="e">
        <f>IF(BA42&lt;C16,IF(BA34=MAX(BA28:BA41),1,0),0)</f>
        <v>#DIV/0!</v>
      </c>
      <c r="BC34" s="150" t="e">
        <f t="shared" si="24"/>
        <v>#DIV/0!</v>
      </c>
      <c r="BD34" s="195" t="e">
        <f>IF(BC34&gt;=0,IF(BC42&lt;C16,IF(BC34=MAX(BC28:BC41),1,0),0),0)</f>
        <v>#DIV/0!</v>
      </c>
      <c r="BE34" s="150" t="e">
        <f t="shared" si="25"/>
        <v>#DIV/0!</v>
      </c>
      <c r="BF34" s="195" t="e">
        <f>IF(BE34&gt;=0,IF(BE42&lt;C16,IF(BE34=MAX(BE28:BE41),1,0),0),0)</f>
        <v>#DIV/0!</v>
      </c>
      <c r="BG34" s="150" t="e">
        <f t="shared" si="26"/>
        <v>#DIV/0!</v>
      </c>
      <c r="BH34" s="195" t="e">
        <f>IF(BG34&gt;=0,IF(BG42&lt;C16,IF(BG34=MAX(BG28:BG41),1,0),0),0)</f>
        <v>#DIV/0!</v>
      </c>
      <c r="BI34" s="150" t="e">
        <f t="shared" si="27"/>
        <v>#DIV/0!</v>
      </c>
      <c r="BJ34" s="195" t="e">
        <f>IF(BI34&gt;=0,IF(BI42&lt;C16,IF(BI34=MAX(BI28:BI41),1,0),0),0)</f>
        <v>#DIV/0!</v>
      </c>
      <c r="BK34" s="150" t="e">
        <f t="shared" si="28"/>
        <v>#DIV/0!</v>
      </c>
      <c r="BL34" s="195" t="e">
        <f>IF(BK34&gt;=0,IF(BK42&lt;C16,IF(BK34=MAX(BK28:BK41),1,0),0),0)</f>
        <v>#DIV/0!</v>
      </c>
      <c r="BM34" s="195" t="e">
        <f t="shared" si="29"/>
        <v>#DIV/0!</v>
      </c>
      <c r="BN34" s="195" t="e">
        <f t="shared" si="30"/>
        <v>#DIV/0!</v>
      </c>
      <c r="BO34" s="133" t="e">
        <f t="shared" si="31"/>
        <v>#DIV/0!</v>
      </c>
      <c r="BP34" s="133" t="e">
        <f t="shared" si="32"/>
        <v>#DIV/0!</v>
      </c>
      <c r="BQ34" s="195" t="e">
        <f>IF(BP42&lt;C17,IF(BP34=MAX(BP28:BP41),1,0),0)</f>
        <v>#DIV/0!</v>
      </c>
      <c r="BR34" s="150" t="e">
        <f t="shared" si="33"/>
        <v>#DIV/0!</v>
      </c>
      <c r="BS34" s="195" t="e">
        <f>IF(BR42&lt;C17,IF(BR34=MAX(BR28:BR41),1,0),0)</f>
        <v>#DIV/0!</v>
      </c>
      <c r="BT34" s="150" t="e">
        <f t="shared" si="34"/>
        <v>#DIV/0!</v>
      </c>
      <c r="BU34" s="195" t="e">
        <f>IF(BT42&lt;C17,IF(BT34=MAX(BT28:BT41),1,0),0)</f>
        <v>#DIV/0!</v>
      </c>
      <c r="BV34" s="150" t="e">
        <f t="shared" si="35"/>
        <v>#DIV/0!</v>
      </c>
      <c r="BW34" s="195" t="e">
        <f>IF(BV42&lt;C17,IF(BV34=MAX(BT28:BT41),1,0),0)</f>
        <v>#DIV/0!</v>
      </c>
      <c r="BX34" s="150" t="e">
        <f t="shared" si="36"/>
        <v>#DIV/0!</v>
      </c>
      <c r="BY34" s="195" t="e">
        <f>IF(BX42&lt;C17,IF(BX34=MAX(BX28:BX41),1,0),0)</f>
        <v>#DIV/0!</v>
      </c>
      <c r="BZ34" s="150" t="e">
        <f t="shared" si="37"/>
        <v>#DIV/0!</v>
      </c>
      <c r="CA34" s="195" t="e">
        <f>IF(BZ34&gt;=0,IF(BZ42&lt;C17,IF(BZ34=MAX(BZ28:BZ41),1,0),0),0)</f>
        <v>#DIV/0!</v>
      </c>
      <c r="CB34" s="150" t="e">
        <f t="shared" si="38"/>
        <v>#DIV/0!</v>
      </c>
      <c r="CC34" s="195" t="e">
        <f>IF(CB34&gt;=0,IF(CB42&lt;C17,IF(CB34=MAX(CB28:CB41),1,0),0),0)</f>
        <v>#DIV/0!</v>
      </c>
      <c r="CD34" s="150" t="e">
        <f t="shared" si="39"/>
        <v>#DIV/0!</v>
      </c>
      <c r="CE34" s="195" t="e">
        <f>IF(CD34&gt;=0,IF(CD42&lt;C17,IF(CD34=MAX(CD28:CD41),1,0),0),0)</f>
        <v>#DIV/0!</v>
      </c>
      <c r="CF34" s="195" t="e">
        <f t="shared" si="40"/>
        <v>#DIV/0!</v>
      </c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6"/>
      <c r="CR34" s="136"/>
      <c r="CS34" s="136"/>
      <c r="CT34" s="136"/>
      <c r="CU34" s="136"/>
      <c r="CV34" s="136"/>
    </row>
    <row r="35" spans="2:100" ht="12">
      <c r="B35" s="215" t="str">
        <f>Meldungen!P52</f>
        <v>Klasse 7:</v>
      </c>
      <c r="C35" s="109">
        <f>Meldungen!Q52</f>
        <v>0</v>
      </c>
      <c r="D35" s="216"/>
      <c r="E35" s="224"/>
      <c r="F35" s="225"/>
      <c r="G35" s="218"/>
      <c r="H35" s="219" t="str">
        <f>IF(D6=0," ",IF(C18=0," ",(S35+U35+W35+Y35+AA35+AC35+AE35+AG35+AI35)))</f>
        <v> </v>
      </c>
      <c r="I35" s="219" t="str">
        <f>IF(D6=0," ",IF(C18=0," ",(AR35+AT35+AV35+AX35+AZ35+BB35+BD35+BF35+BH35)))</f>
        <v> </v>
      </c>
      <c r="J35" s="220" t="str">
        <f>IF(D6=0," ",IF(C18=0," ",(BO35+BQ35+BS35+BU35+BW35+BY35+CA35+CC35+CE35)))</f>
        <v> </v>
      </c>
      <c r="K35" s="20"/>
      <c r="L35" s="135"/>
      <c r="M35" s="194" t="e">
        <f>C18/D6</f>
        <v>#DIV/0!</v>
      </c>
      <c r="N35" s="221" t="e">
        <f>(C35*C18/D6)</f>
        <v>#DIV/0!</v>
      </c>
      <c r="O35" s="198">
        <f t="shared" si="0"/>
        <v>0</v>
      </c>
      <c r="P35" s="199" t="e">
        <f>C15/O17</f>
        <v>#DIV/0!</v>
      </c>
      <c r="Q35" s="222" t="e">
        <f t="shared" si="1"/>
        <v>#DIV/0!</v>
      </c>
      <c r="R35" s="223">
        <f t="shared" si="2"/>
        <v>0</v>
      </c>
      <c r="S35" s="195">
        <f t="shared" si="3"/>
        <v>0</v>
      </c>
      <c r="T35" s="223">
        <f t="shared" si="4"/>
        <v>0</v>
      </c>
      <c r="U35" s="195">
        <f>IF(S42&lt;C15,IF(T35=MAX(T28:T41),1,0),0)</f>
        <v>0</v>
      </c>
      <c r="V35" s="150">
        <f t="shared" si="5"/>
        <v>0</v>
      </c>
      <c r="W35" s="195">
        <f>IF(V42&lt;C15,IF(V35=MAX(V28:V41),1,0),0)</f>
        <v>0</v>
      </c>
      <c r="X35" s="150">
        <f t="shared" si="6"/>
        <v>0</v>
      </c>
      <c r="Y35" s="195">
        <f>IF(X42&lt;C15,IF(X35=MAX(X28:X41),1,0),0)</f>
        <v>0</v>
      </c>
      <c r="Z35" s="150">
        <f t="shared" si="7"/>
        <v>0</v>
      </c>
      <c r="AA35" s="195">
        <f>IF(Z42&lt;C15,IF(Z35=MAX(Z28:Z41),1,0),0)</f>
        <v>0</v>
      </c>
      <c r="AB35" s="150">
        <f t="shared" si="8"/>
        <v>0</v>
      </c>
      <c r="AC35" s="195">
        <f>IF(AB42&lt;C15,IF(AB35=MAX(AB28:AB41),1,0),0)</f>
        <v>0</v>
      </c>
      <c r="AD35" s="150">
        <f t="shared" si="9"/>
        <v>0</v>
      </c>
      <c r="AE35" s="195">
        <f>IF(AD42&lt;C15,IF(AD35=MAX(AD28:AD41),1,0),0)</f>
        <v>0</v>
      </c>
      <c r="AF35" s="150">
        <f t="shared" si="10"/>
        <v>0</v>
      </c>
      <c r="AG35" s="195">
        <f>IF(AF42&lt;C15,IF(AF35=MAX(AF28:AF41),1,0),0)</f>
        <v>0</v>
      </c>
      <c r="AH35" s="150">
        <f t="shared" si="11"/>
        <v>0</v>
      </c>
      <c r="AI35" s="195">
        <f>IF(AH42&lt;C15,IF(AH35=MAX(AH28:AH41),1,0),0)</f>
        <v>0</v>
      </c>
      <c r="AJ35" s="150">
        <f t="shared" si="12"/>
        <v>0</v>
      </c>
      <c r="AK35" s="195">
        <f>IF(AJ42&lt;C15,IF(AJ35=MAX(AJ28:AJ41),1,0),0)</f>
        <v>0</v>
      </c>
      <c r="AL35" s="150">
        <f t="shared" si="13"/>
        <v>0</v>
      </c>
      <c r="AM35" s="195">
        <f t="shared" si="14"/>
        <v>0</v>
      </c>
      <c r="AN35" s="195">
        <f t="shared" si="15"/>
        <v>0</v>
      </c>
      <c r="AO35" s="199">
        <f>IF(O18&gt;0,C16/O18,0)</f>
        <v>0</v>
      </c>
      <c r="AP35" s="195" t="e">
        <f t="shared" si="16"/>
        <v>#DIV/0!</v>
      </c>
      <c r="AQ35" s="195" t="e">
        <f t="shared" si="17"/>
        <v>#DIV/0!</v>
      </c>
      <c r="AR35" s="195" t="e">
        <f t="shared" si="18"/>
        <v>#DIV/0!</v>
      </c>
      <c r="AS35" s="195" t="e">
        <f t="shared" si="19"/>
        <v>#DIV/0!</v>
      </c>
      <c r="AT35" s="195" t="e">
        <f>IF(AS42&lt;C16,IF(AS35=MAX(AS28:AS41),1,0),0)</f>
        <v>#DIV/0!</v>
      </c>
      <c r="AU35" s="150" t="e">
        <f t="shared" si="20"/>
        <v>#DIV/0!</v>
      </c>
      <c r="AV35" s="195" t="e">
        <f>IF(AU42&lt;C16,IF(AU35=MAX(AU28:AU41),1,0),0)</f>
        <v>#DIV/0!</v>
      </c>
      <c r="AW35" s="150" t="e">
        <f t="shared" si="21"/>
        <v>#DIV/0!</v>
      </c>
      <c r="AX35" s="195" t="e">
        <f>IF(AW42&lt;C16,IF(AW35=MAX(AW28:AW41),1,0),0)</f>
        <v>#DIV/0!</v>
      </c>
      <c r="AY35" s="150" t="e">
        <f t="shared" si="22"/>
        <v>#DIV/0!</v>
      </c>
      <c r="AZ35" s="195" t="e">
        <f>IF(AY42&lt;C16,IF(AY35=MAX(AY28:AY41),1,0),0)</f>
        <v>#DIV/0!</v>
      </c>
      <c r="BA35" s="150" t="e">
        <f t="shared" si="23"/>
        <v>#DIV/0!</v>
      </c>
      <c r="BB35" s="195" t="e">
        <f>IF(BA42&lt;C16,IF(BA35=MAX(BA28:BA41),1,0),0)</f>
        <v>#DIV/0!</v>
      </c>
      <c r="BC35" s="150" t="e">
        <f t="shared" si="24"/>
        <v>#DIV/0!</v>
      </c>
      <c r="BD35" s="195" t="e">
        <f>IF(BC35&gt;=0,IF(BC42&lt;C16,IF(BC35=MAX(BC28:BC41),1,0),0),0)</f>
        <v>#DIV/0!</v>
      </c>
      <c r="BE35" s="150" t="e">
        <f t="shared" si="25"/>
        <v>#DIV/0!</v>
      </c>
      <c r="BF35" s="195" t="e">
        <f>IF(BE35&gt;=0,IF(BE42&lt;C16,IF(BE35=MAX(BE28:BE41),1,0),0),0)</f>
        <v>#DIV/0!</v>
      </c>
      <c r="BG35" s="150" t="e">
        <f t="shared" si="26"/>
        <v>#DIV/0!</v>
      </c>
      <c r="BH35" s="195" t="e">
        <f>IF(BG35&gt;=0,IF(BG42&lt;C16,IF(BG35=MAX(BG28:BG41),1,0),0),0)</f>
        <v>#DIV/0!</v>
      </c>
      <c r="BI35" s="150" t="e">
        <f t="shared" si="27"/>
        <v>#DIV/0!</v>
      </c>
      <c r="BJ35" s="195" t="e">
        <f>IF(BI35&gt;=0,IF(BI42&lt;C16,IF(BI35=MAX(BI28:BI41),1,0),0),0)</f>
        <v>#DIV/0!</v>
      </c>
      <c r="BK35" s="150" t="e">
        <f t="shared" si="28"/>
        <v>#DIV/0!</v>
      </c>
      <c r="BL35" s="195" t="e">
        <f>IF(BK35&gt;=0,IF(BK42&lt;C16,IF(BK35=MAX(BK28:BK41),1,0),0),0)</f>
        <v>#DIV/0!</v>
      </c>
      <c r="BM35" s="195" t="e">
        <f t="shared" si="29"/>
        <v>#DIV/0!</v>
      </c>
      <c r="BN35" s="195" t="e">
        <f t="shared" si="30"/>
        <v>#DIV/0!</v>
      </c>
      <c r="BO35" s="133" t="e">
        <f t="shared" si="31"/>
        <v>#DIV/0!</v>
      </c>
      <c r="BP35" s="133" t="e">
        <f t="shared" si="32"/>
        <v>#DIV/0!</v>
      </c>
      <c r="BQ35" s="195" t="e">
        <f>IF(BP42&lt;C17,IF(BP35=MAX(BP28:BP41),1,0),0)</f>
        <v>#DIV/0!</v>
      </c>
      <c r="BR35" s="150" t="e">
        <f t="shared" si="33"/>
        <v>#DIV/0!</v>
      </c>
      <c r="BS35" s="195" t="e">
        <f>IF(BR42&lt;C17,IF(BR35=MAX(BR28:BR41),1,0),0)</f>
        <v>#DIV/0!</v>
      </c>
      <c r="BT35" s="150" t="e">
        <f t="shared" si="34"/>
        <v>#DIV/0!</v>
      </c>
      <c r="BU35" s="195" t="e">
        <f>IF(BT42&lt;C17,IF(BT35=MAX(BT28:BT41),1,0),0)</f>
        <v>#DIV/0!</v>
      </c>
      <c r="BV35" s="150" t="e">
        <f t="shared" si="35"/>
        <v>#DIV/0!</v>
      </c>
      <c r="BW35" s="195" t="e">
        <f>IF(BV42&lt;C17,IF(BV35=MAX(BT28:BT41),1,0),0)</f>
        <v>#DIV/0!</v>
      </c>
      <c r="BX35" s="150" t="e">
        <f t="shared" si="36"/>
        <v>#DIV/0!</v>
      </c>
      <c r="BY35" s="195" t="e">
        <f>IF(BX42&lt;C17,IF(BX35=MAX(BX28:BX41),1,0),0)</f>
        <v>#DIV/0!</v>
      </c>
      <c r="BZ35" s="150" t="e">
        <f t="shared" si="37"/>
        <v>#DIV/0!</v>
      </c>
      <c r="CA35" s="195" t="e">
        <f>IF(BZ35&gt;=0,IF(BZ42&lt;C17,IF(BZ35=MAX(BZ28:BZ41),1,0),0),0)</f>
        <v>#DIV/0!</v>
      </c>
      <c r="CB35" s="150" t="e">
        <f t="shared" si="38"/>
        <v>#DIV/0!</v>
      </c>
      <c r="CC35" s="195" t="e">
        <f>IF(CB35&gt;=0,IF(CB42&lt;C17,IF(CB35=MAX(CB28:CB41),1,0),0),0)</f>
        <v>#DIV/0!</v>
      </c>
      <c r="CD35" s="150" t="e">
        <f t="shared" si="39"/>
        <v>#DIV/0!</v>
      </c>
      <c r="CE35" s="195" t="e">
        <f>IF(CD35&gt;=0,IF(CD42&lt;C17,IF(CD35=MAX(CD28:CD41),1,0),0),0)</f>
        <v>#DIV/0!</v>
      </c>
      <c r="CF35" s="195" t="e">
        <f t="shared" si="40"/>
        <v>#DIV/0!</v>
      </c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6"/>
      <c r="CR35" s="136"/>
      <c r="CS35" s="136"/>
      <c r="CT35" s="136"/>
      <c r="CU35" s="136"/>
      <c r="CV35" s="136"/>
    </row>
    <row r="36" spans="2:100" ht="12">
      <c r="B36" s="215" t="str">
        <f>Meldungen!R52</f>
        <v>Jugend:</v>
      </c>
      <c r="C36" s="109">
        <f>Meldungen!S52</f>
        <v>0</v>
      </c>
      <c r="D36" s="216"/>
      <c r="E36" s="224"/>
      <c r="F36" s="225"/>
      <c r="G36" s="218"/>
      <c r="H36" s="227" t="str">
        <f>IF(D6=0," ",IF(C18=0," ",(S36+U36+W36+Y36+AA36+AC36+AE36+AG36+AI36)))</f>
        <v> </v>
      </c>
      <c r="I36" s="219" t="str">
        <f>IF(D6=0," ",IF(C18=0," ",(AR36+AT36+AV36+AX36+AZ36+BB36+BD36+BF36+BH36)))</f>
        <v> </v>
      </c>
      <c r="J36" s="220" t="str">
        <f>IF(D6=0," ",IF(C18=0," ",(BO36+BQ36+BS36+BU36+BW36+BY36+CA36+CC36+CE36)))</f>
        <v> </v>
      </c>
      <c r="K36" s="20"/>
      <c r="L36" s="135"/>
      <c r="M36" s="194" t="e">
        <f>C18/D6</f>
        <v>#DIV/0!</v>
      </c>
      <c r="N36" s="221" t="e">
        <f>(C36*C18/D6)</f>
        <v>#DIV/0!</v>
      </c>
      <c r="O36" s="198">
        <f t="shared" si="0"/>
        <v>0</v>
      </c>
      <c r="P36" s="199" t="e">
        <f>C15/O17</f>
        <v>#DIV/0!</v>
      </c>
      <c r="Q36" s="222" t="e">
        <f t="shared" si="1"/>
        <v>#DIV/0!</v>
      </c>
      <c r="R36" s="223">
        <f t="shared" si="2"/>
        <v>0</v>
      </c>
      <c r="S36" s="195">
        <f t="shared" si="3"/>
        <v>0</v>
      </c>
      <c r="T36" s="223">
        <f t="shared" si="4"/>
        <v>0</v>
      </c>
      <c r="U36" s="195">
        <f>IF(S42&lt;C15,IF(T36=MAX(T28:T41),1,0),0)</f>
        <v>0</v>
      </c>
      <c r="V36" s="150">
        <f t="shared" si="5"/>
        <v>0</v>
      </c>
      <c r="W36" s="195">
        <f>IF(V42&lt;C15,IF(V36=MAX(V28:V41),1,0),0)</f>
        <v>0</v>
      </c>
      <c r="X36" s="150">
        <f t="shared" si="6"/>
        <v>0</v>
      </c>
      <c r="Y36" s="195">
        <f>IF(X42&lt;C114,IF(X36=MAX(X28:X41),1,0),0)</f>
        <v>0</v>
      </c>
      <c r="Z36" s="150">
        <f t="shared" si="7"/>
        <v>0</v>
      </c>
      <c r="AA36" s="195">
        <f>IF(Z42&lt;C15,IF(Z36=MAX(Z28:Z41),1,0),0)</f>
        <v>0</v>
      </c>
      <c r="AB36" s="150">
        <f t="shared" si="8"/>
        <v>0</v>
      </c>
      <c r="AC36" s="195">
        <f>IF(AB42&lt;C15,IF(AB36=MAX(AB28:AB41),1,0),0)</f>
        <v>0</v>
      </c>
      <c r="AD36" s="150">
        <f t="shared" si="9"/>
        <v>0</v>
      </c>
      <c r="AE36" s="195">
        <f>IF(AD42&lt;C15,IF(AD36=MAX(AD28:AD41),1,0),0)</f>
        <v>0</v>
      </c>
      <c r="AF36" s="150">
        <f t="shared" si="10"/>
        <v>0</v>
      </c>
      <c r="AG36" s="195">
        <f>IF(AF42&lt;C15,IF(AF36=MAX(AF28:AF41),1,0),0)</f>
        <v>0</v>
      </c>
      <c r="AH36" s="150">
        <f t="shared" si="11"/>
        <v>0</v>
      </c>
      <c r="AI36" s="195">
        <f>IF(AH42&lt;C15,IF(AH36=MAX(AH28:AH41),1,0),0)</f>
        <v>0</v>
      </c>
      <c r="AJ36" s="150">
        <f t="shared" si="12"/>
        <v>0</v>
      </c>
      <c r="AK36" s="195">
        <f>IF(AJ42&lt;C15,IF(AJ36=MAX(AJ28:AJ41),1,0),0)</f>
        <v>0</v>
      </c>
      <c r="AL36" s="150">
        <f t="shared" si="13"/>
        <v>0</v>
      </c>
      <c r="AM36" s="195">
        <f t="shared" si="14"/>
        <v>0</v>
      </c>
      <c r="AN36" s="195">
        <f t="shared" si="15"/>
        <v>0</v>
      </c>
      <c r="AO36" s="199">
        <f>IF(O18&gt;0,C16/O16,0)</f>
        <v>0</v>
      </c>
      <c r="AP36" s="195" t="e">
        <f t="shared" si="16"/>
        <v>#DIV/0!</v>
      </c>
      <c r="AQ36" s="195" t="e">
        <f t="shared" si="17"/>
        <v>#DIV/0!</v>
      </c>
      <c r="AR36" s="195" t="e">
        <f t="shared" si="18"/>
        <v>#DIV/0!</v>
      </c>
      <c r="AS36" s="195" t="e">
        <f t="shared" si="19"/>
        <v>#DIV/0!</v>
      </c>
      <c r="AT36" s="195" t="e">
        <f>IF(AS42&lt;C16,IF(AS36=MAX(AS28:AS41),1,0),0)</f>
        <v>#DIV/0!</v>
      </c>
      <c r="AU36" s="150" t="e">
        <f t="shared" si="20"/>
        <v>#DIV/0!</v>
      </c>
      <c r="AV36" s="195" t="e">
        <f>IF(AU42&lt;C16,IF(AU36=MAX(AU28:AU41),1,0),0)</f>
        <v>#DIV/0!</v>
      </c>
      <c r="AW36" s="150" t="e">
        <f t="shared" si="21"/>
        <v>#DIV/0!</v>
      </c>
      <c r="AX36" s="195" t="e">
        <f>IF(AW42&lt;C16,IF(AW36=MAX(AW28:AW41),1,0),0)</f>
        <v>#DIV/0!</v>
      </c>
      <c r="AY36" s="150" t="e">
        <f t="shared" si="22"/>
        <v>#DIV/0!</v>
      </c>
      <c r="AZ36" s="195" t="e">
        <f>IF(AY42&lt;C16,IF(AY36=MAX(AY28:AY41),1,0),0)</f>
        <v>#DIV/0!</v>
      </c>
      <c r="BA36" s="150" t="e">
        <f t="shared" si="23"/>
        <v>#DIV/0!</v>
      </c>
      <c r="BB36" s="195" t="e">
        <f>IF(BA42&lt;C16,IF(BA36=MAX(BA28:BA41),1,0),0)</f>
        <v>#DIV/0!</v>
      </c>
      <c r="BC36" s="150" t="e">
        <f t="shared" si="24"/>
        <v>#DIV/0!</v>
      </c>
      <c r="BD36" s="195" t="e">
        <f>IF(BC36&gt;=0,IF(BC42&lt;C16,IF(BC36=MAX(BC28:BC41),1,0),0),0)</f>
        <v>#DIV/0!</v>
      </c>
      <c r="BE36" s="150" t="e">
        <f t="shared" si="25"/>
        <v>#DIV/0!</v>
      </c>
      <c r="BF36" s="195" t="e">
        <f>IF(BE36&gt;=0,IF(BE42&lt;C16,IF(BE36=MAX(BE28:BE41),1,0),0),0)</f>
        <v>#DIV/0!</v>
      </c>
      <c r="BG36" s="150" t="e">
        <f t="shared" si="26"/>
        <v>#DIV/0!</v>
      </c>
      <c r="BH36" s="195" t="e">
        <f>IF(BG36&gt;=0,IF(BG42&lt;C16,IF(BG36=MAX(BG28:BG41),1,0),0),0)</f>
        <v>#DIV/0!</v>
      </c>
      <c r="BI36" s="150" t="e">
        <f t="shared" si="27"/>
        <v>#DIV/0!</v>
      </c>
      <c r="BJ36" s="195" t="e">
        <f>IF(BI36&gt;=0,IF(BI42&lt;C16,IF(BI36=MAX(BI28:BI41),1,0),0),0)</f>
        <v>#DIV/0!</v>
      </c>
      <c r="BK36" s="150" t="e">
        <f t="shared" si="28"/>
        <v>#DIV/0!</v>
      </c>
      <c r="BL36" s="195" t="e">
        <f>IF(BK36&gt;=0,IF(BK42&lt;C16,IF(BK36=MAX(BK28:BK41),1,0),0),0)</f>
        <v>#DIV/0!</v>
      </c>
      <c r="BM36" s="195" t="e">
        <f t="shared" si="29"/>
        <v>#DIV/0!</v>
      </c>
      <c r="BN36" s="195" t="e">
        <f t="shared" si="30"/>
        <v>#DIV/0!</v>
      </c>
      <c r="BO36" s="133" t="e">
        <f t="shared" si="31"/>
        <v>#DIV/0!</v>
      </c>
      <c r="BP36" s="133" t="e">
        <f t="shared" si="32"/>
        <v>#DIV/0!</v>
      </c>
      <c r="BQ36" s="195" t="e">
        <f>IF(BP42&lt;C17,IF(BP36=MAX(BP28:BP41),1,0),0)</f>
        <v>#DIV/0!</v>
      </c>
      <c r="BR36" s="150" t="e">
        <f t="shared" si="33"/>
        <v>#DIV/0!</v>
      </c>
      <c r="BS36" s="195" t="e">
        <f>IF(BR42&lt;C17,IF(BR36=MAX(BR28:BR41),1,0),0)</f>
        <v>#DIV/0!</v>
      </c>
      <c r="BT36" s="150" t="e">
        <f t="shared" si="34"/>
        <v>#DIV/0!</v>
      </c>
      <c r="BU36" s="195" t="e">
        <f>IF(BT42&lt;C17,IF(BT36=MAX(BT28:BT41),1,0),0)</f>
        <v>#DIV/0!</v>
      </c>
      <c r="BV36" s="150" t="e">
        <f t="shared" si="35"/>
        <v>#DIV/0!</v>
      </c>
      <c r="BW36" s="195" t="e">
        <f>IF(BV42&lt;C17,IF(BV36=MAX(BT28:BT41),1,0),0)</f>
        <v>#DIV/0!</v>
      </c>
      <c r="BX36" s="150" t="e">
        <f t="shared" si="36"/>
        <v>#DIV/0!</v>
      </c>
      <c r="BY36" s="195" t="e">
        <f>IF(BX42&lt;C17,IF(BX36=MAX(BX28:BX41),1,0),0)</f>
        <v>#DIV/0!</v>
      </c>
      <c r="BZ36" s="150" t="e">
        <f t="shared" si="37"/>
        <v>#DIV/0!</v>
      </c>
      <c r="CA36" s="195" t="e">
        <f>IF(BZ36&gt;=0,IF(BZ42&lt;C17,IF(BZ36=MAX(BZ28:BZ41),1,0),0),0)</f>
        <v>#DIV/0!</v>
      </c>
      <c r="CB36" s="150" t="e">
        <f t="shared" si="38"/>
        <v>#DIV/0!</v>
      </c>
      <c r="CC36" s="195" t="e">
        <f>IF(CB36&gt;=0,IF(CB42&lt;C17,IF(CB36=MAX(CB28:CB41),1,0),0),0)</f>
        <v>#DIV/0!</v>
      </c>
      <c r="CD36" s="150" t="e">
        <f t="shared" si="39"/>
        <v>#DIV/0!</v>
      </c>
      <c r="CE36" s="195" t="e">
        <f>IF(CD36&gt;=0,IF(CD42&lt;C17,IF(CD36=MAX(CD28:CD41),1,0),0),0)</f>
        <v>#DIV/0!</v>
      </c>
      <c r="CF36" s="195" t="e">
        <f t="shared" si="40"/>
        <v>#DIV/0!</v>
      </c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6"/>
      <c r="CR36" s="136"/>
      <c r="CS36" s="136"/>
      <c r="CT36" s="136"/>
      <c r="CU36" s="136"/>
      <c r="CV36" s="136"/>
    </row>
    <row r="37" spans="2:100" ht="12">
      <c r="B37" s="215" t="str">
        <f>Meldungen!X52</f>
        <v>Gäste Jugend:</v>
      </c>
      <c r="C37" s="228">
        <f>Meldungen!Y52</f>
        <v>0</v>
      </c>
      <c r="D37" s="216"/>
      <c r="E37" s="224"/>
      <c r="F37" s="224"/>
      <c r="G37" s="218"/>
      <c r="H37" s="227" t="str">
        <f>IF(D6=0," ",IF(C18=0," ",(S37+U37+W37+Y37+AA37+AC37+AE37+AG37+AI37)))</f>
        <v> </v>
      </c>
      <c r="I37" s="219" t="str">
        <f>IF(D6=0," ",IF(C18=0," ",(AR37+AT37+AV37+AX37+AZ37+BB37+BD37+BF37+BH37)))</f>
        <v> </v>
      </c>
      <c r="J37" s="220" t="str">
        <f>IF(D6=0," ",IF(C18=0," ",(BO37+BQ37+BS37+BU37+BW37+BY37+CA37+CC37+CE37)))</f>
        <v> </v>
      </c>
      <c r="K37" s="20"/>
      <c r="L37" s="135"/>
      <c r="M37" s="194" t="e">
        <f>C18/D6</f>
        <v>#DIV/0!</v>
      </c>
      <c r="N37" s="221" t="e">
        <f>(C37*C18/D6)</f>
        <v>#DIV/0!</v>
      </c>
      <c r="O37" s="198">
        <f t="shared" si="0"/>
        <v>0</v>
      </c>
      <c r="P37" s="199" t="e">
        <f>C15/O17</f>
        <v>#DIV/0!</v>
      </c>
      <c r="Q37" s="222" t="e">
        <f t="shared" si="1"/>
        <v>#DIV/0!</v>
      </c>
      <c r="R37" s="223">
        <f t="shared" si="2"/>
        <v>0</v>
      </c>
      <c r="S37" s="195">
        <f t="shared" si="3"/>
        <v>0</v>
      </c>
      <c r="T37" s="223">
        <f t="shared" si="4"/>
        <v>0</v>
      </c>
      <c r="U37" s="195">
        <f>IF(S42&lt;C15,IF(T37=MAX(T28:T41),1,0),0)</f>
        <v>0</v>
      </c>
      <c r="V37" s="150">
        <f t="shared" si="5"/>
        <v>0</v>
      </c>
      <c r="W37" s="195">
        <f>IF(V42&lt;C15,IF(V37=MAX(V28:V41),1,0),0)</f>
        <v>0</v>
      </c>
      <c r="X37" s="150">
        <f t="shared" si="6"/>
        <v>0</v>
      </c>
      <c r="Y37" s="195">
        <f>IF(X42&lt;C15,IF(X37=MAX(X28:X41),1,0),0)</f>
        <v>0</v>
      </c>
      <c r="Z37" s="150">
        <f t="shared" si="7"/>
        <v>0</v>
      </c>
      <c r="AA37" s="195">
        <f>IF(Z42&lt;C15,IF(Z37=MAX(Z28:Z41),1,0),0)</f>
        <v>0</v>
      </c>
      <c r="AB37" s="150">
        <f t="shared" si="8"/>
        <v>0</v>
      </c>
      <c r="AC37" s="195">
        <f>IF(AB42&lt;C15,IF(AB37=MAX(AB28:AB41),1,0),0)</f>
        <v>0</v>
      </c>
      <c r="AD37" s="150">
        <f t="shared" si="9"/>
        <v>0</v>
      </c>
      <c r="AE37" s="195">
        <f>IF(AD42&lt;C15,IF(AD37=MAX(AD28:AD41),1,0),0)</f>
        <v>0</v>
      </c>
      <c r="AF37" s="150">
        <f t="shared" si="10"/>
        <v>0</v>
      </c>
      <c r="AG37" s="195">
        <f>IF(AF42&lt;C15,IF(AF37=MAX(AF28:AF41),1,0),0)</f>
        <v>0</v>
      </c>
      <c r="AH37" s="150">
        <f t="shared" si="11"/>
        <v>0</v>
      </c>
      <c r="AI37" s="195">
        <f>IF(AH42&lt;C15,IF(AH37=MAX(AH28:AH41),1,0),0)</f>
        <v>0</v>
      </c>
      <c r="AJ37" s="150">
        <f t="shared" si="12"/>
        <v>0</v>
      </c>
      <c r="AK37" s="195">
        <f>IF(AJ42&lt;C15,IF(AJ37=MAX(AJ28:AJ41),1,0),0)</f>
        <v>0</v>
      </c>
      <c r="AL37" s="150">
        <f t="shared" si="13"/>
        <v>0</v>
      </c>
      <c r="AM37" s="195">
        <f t="shared" si="14"/>
        <v>0</v>
      </c>
      <c r="AN37" s="195">
        <f t="shared" si="15"/>
        <v>0</v>
      </c>
      <c r="AO37" s="199">
        <f>IF(O18&gt;0,C16/O18,0)</f>
        <v>0</v>
      </c>
      <c r="AP37" s="195" t="e">
        <f t="shared" si="16"/>
        <v>#DIV/0!</v>
      </c>
      <c r="AQ37" s="195" t="e">
        <f t="shared" si="17"/>
        <v>#DIV/0!</v>
      </c>
      <c r="AR37" s="195" t="e">
        <f t="shared" si="18"/>
        <v>#DIV/0!</v>
      </c>
      <c r="AS37" s="195" t="e">
        <f t="shared" si="19"/>
        <v>#DIV/0!</v>
      </c>
      <c r="AT37" s="195" t="e">
        <f>IF(AS42&lt;C16,IF(AS37=MAX(AS28:AS41),1,0),0)</f>
        <v>#DIV/0!</v>
      </c>
      <c r="AU37" s="150" t="e">
        <f t="shared" si="20"/>
        <v>#DIV/0!</v>
      </c>
      <c r="AV37" s="195" t="e">
        <f>IF(AU42&lt;C16,IF(AU37=MAX(AU28:AU41),1,0),0)</f>
        <v>#DIV/0!</v>
      </c>
      <c r="AW37" s="150" t="e">
        <f t="shared" si="21"/>
        <v>#DIV/0!</v>
      </c>
      <c r="AX37" s="195" t="e">
        <f>IF(AW42&lt;C16,IF(AW37=MAX(AW28:AW41),1,0),0)</f>
        <v>#DIV/0!</v>
      </c>
      <c r="AY37" s="150" t="e">
        <f t="shared" si="22"/>
        <v>#DIV/0!</v>
      </c>
      <c r="AZ37" s="195" t="e">
        <f>IF(AY42&lt;C16,IF(AY37=MAX(AY28:AY41),1,0),0)</f>
        <v>#DIV/0!</v>
      </c>
      <c r="BA37" s="150" t="e">
        <f t="shared" si="23"/>
        <v>#DIV/0!</v>
      </c>
      <c r="BB37" s="195" t="e">
        <f>IF(BA42&lt;C16,IF(BA37=MAX(BA28:BA41),1,0),0)</f>
        <v>#DIV/0!</v>
      </c>
      <c r="BC37" s="150" t="e">
        <f t="shared" si="24"/>
        <v>#DIV/0!</v>
      </c>
      <c r="BD37" s="195" t="e">
        <f>IF(BC37&gt;=0,IF(BC42&lt;C16,IF(BC37=MAX(BC28:BC41),1,0),0),0)</f>
        <v>#DIV/0!</v>
      </c>
      <c r="BE37" s="150" t="e">
        <f t="shared" si="25"/>
        <v>#DIV/0!</v>
      </c>
      <c r="BF37" s="195" t="e">
        <f>IF(BE37&gt;=0,IF(BE42&lt;C16,IF(BE37=MAX(BE28:BE41),1,0),0),0)</f>
        <v>#DIV/0!</v>
      </c>
      <c r="BG37" s="150" t="e">
        <f t="shared" si="26"/>
        <v>#DIV/0!</v>
      </c>
      <c r="BH37" s="195" t="e">
        <f>IF(BG37&gt;=0,IF(BG42&lt;C16,IF(BG37=MAX(BG28:BG41),1,0),0),0)</f>
        <v>#DIV/0!</v>
      </c>
      <c r="BI37" s="150" t="e">
        <f t="shared" si="27"/>
        <v>#DIV/0!</v>
      </c>
      <c r="BJ37" s="195" t="e">
        <f>IF(BI37&gt;=0,IF(BI42&lt;C16,IF(BI37=MAX(BI28:BI41),1,0),0),0)</f>
        <v>#DIV/0!</v>
      </c>
      <c r="BK37" s="150" t="e">
        <f t="shared" si="28"/>
        <v>#DIV/0!</v>
      </c>
      <c r="BL37" s="195" t="e">
        <f>IF(BK37&gt;=0,IF(BK42&lt;C16,IF(BK37=MAX(BK28:BK41),1,0),0),0)</f>
        <v>#DIV/0!</v>
      </c>
      <c r="BM37" s="195" t="e">
        <f t="shared" si="29"/>
        <v>#DIV/0!</v>
      </c>
      <c r="BN37" s="195" t="e">
        <f t="shared" si="30"/>
        <v>#DIV/0!</v>
      </c>
      <c r="BO37" s="133" t="e">
        <f t="shared" si="31"/>
        <v>#DIV/0!</v>
      </c>
      <c r="BP37" s="133" t="e">
        <f t="shared" si="32"/>
        <v>#DIV/0!</v>
      </c>
      <c r="BQ37" s="195" t="e">
        <f>IF(BP42&lt;C17,IF(BP37=MAX(BP28:BP41),1,0),0)</f>
        <v>#DIV/0!</v>
      </c>
      <c r="BR37" s="150" t="e">
        <f t="shared" si="33"/>
        <v>#DIV/0!</v>
      </c>
      <c r="BS37" s="195" t="e">
        <f>IF(BR42&lt;C17,IF(BR37=MAX(BR28:BR41),1,0),0)</f>
        <v>#DIV/0!</v>
      </c>
      <c r="BT37" s="150" t="e">
        <f t="shared" si="34"/>
        <v>#DIV/0!</v>
      </c>
      <c r="BU37" s="195" t="e">
        <f>IF(BT42&lt;C17,IF(BT37=MAX(BT28:BT41),1,0),0)</f>
        <v>#DIV/0!</v>
      </c>
      <c r="BV37" s="150" t="e">
        <f t="shared" si="35"/>
        <v>#DIV/0!</v>
      </c>
      <c r="BW37" s="195" t="e">
        <f>IF(BV42&lt;C17,IF(BV37=MAX(BV28:BV41),1,0),0)</f>
        <v>#DIV/0!</v>
      </c>
      <c r="BX37" s="150" t="e">
        <f t="shared" si="36"/>
        <v>#DIV/0!</v>
      </c>
      <c r="BY37" s="195" t="e">
        <f>IF(BX42&lt;C17,IF(BX37=MAX(BX28:BX41),1,0),0)</f>
        <v>#DIV/0!</v>
      </c>
      <c r="BZ37" s="150" t="e">
        <f t="shared" si="37"/>
        <v>#DIV/0!</v>
      </c>
      <c r="CA37" s="195" t="e">
        <f>IF(BZ37&gt;=0,IF(BZ42&lt;C17,IF(BZ37=MAX(BZ28:BZ41),1,0),0),0)</f>
        <v>#DIV/0!</v>
      </c>
      <c r="CB37" s="150" t="e">
        <f t="shared" si="38"/>
        <v>#DIV/0!</v>
      </c>
      <c r="CC37" s="195" t="e">
        <f>IF(CB37&gt;=0,IF(CB42&lt;C17,IF(CB37=MAX(CB28:CB41),1,0),0),0)</f>
        <v>#DIV/0!</v>
      </c>
      <c r="CD37" s="150" t="e">
        <f t="shared" si="39"/>
        <v>#DIV/0!</v>
      </c>
      <c r="CE37" s="195" t="e">
        <f>IF(CD37&gt;=0,IF(CD42&lt;C17,IF(CD37=MAX(CD28:CD41),1,0),0),0)</f>
        <v>#DIV/0!</v>
      </c>
      <c r="CF37" s="195" t="e">
        <f t="shared" si="40"/>
        <v>#DIV/0!</v>
      </c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6"/>
      <c r="CR37" s="136"/>
      <c r="CS37" s="136"/>
      <c r="CT37" s="136"/>
      <c r="CU37" s="136"/>
      <c r="CV37" s="136"/>
    </row>
    <row r="38" spans="2:100" ht="12">
      <c r="B38" s="215" t="str">
        <f>Meldungen!Z8</f>
        <v>Gäste Senioren</v>
      </c>
      <c r="C38" s="228">
        <f>Meldungen!AA52</f>
        <v>0</v>
      </c>
      <c r="D38" s="216"/>
      <c r="E38" s="217"/>
      <c r="F38" s="217"/>
      <c r="G38" s="218"/>
      <c r="H38" s="227" t="str">
        <f>IF(D6=0," ",IF(C18=0," ",(S38+U38+W38+Y38+AA38+AC38+AE38+AG38+AI38)))</f>
        <v> </v>
      </c>
      <c r="I38" s="219" t="str">
        <f>IF(D6=0," ",IF(C18=0," ",(AR38+AT38+AV38+AX38+AZ38+BB38+BD38+BF38+BH38)))</f>
        <v> </v>
      </c>
      <c r="J38" s="220" t="str">
        <f>IF(D6=0," ",IF(C18=0," ",(BO38+BQ38+BS38+BU38+BW38+BY38+CA38+CC38+CE38)))</f>
        <v> </v>
      </c>
      <c r="K38" s="20"/>
      <c r="L38" s="135"/>
      <c r="M38" s="194" t="e">
        <f>C18/D6</f>
        <v>#DIV/0!</v>
      </c>
      <c r="N38" s="221" t="e">
        <f>(C38*C18/D6)</f>
        <v>#DIV/0!</v>
      </c>
      <c r="O38" s="198">
        <f t="shared" si="0"/>
        <v>0</v>
      </c>
      <c r="P38" s="199" t="e">
        <f>C15/O17</f>
        <v>#DIV/0!</v>
      </c>
      <c r="Q38" s="222" t="e">
        <f t="shared" si="1"/>
        <v>#DIV/0!</v>
      </c>
      <c r="R38" s="223">
        <f t="shared" si="2"/>
        <v>0</v>
      </c>
      <c r="S38" s="195">
        <f t="shared" si="3"/>
        <v>0</v>
      </c>
      <c r="T38" s="223">
        <f t="shared" si="4"/>
        <v>0</v>
      </c>
      <c r="U38" s="195">
        <f>IF(S42&lt;C15,IF(T38=MAX(T28:T41),1,0),0)</f>
        <v>0</v>
      </c>
      <c r="V38" s="150">
        <f t="shared" si="5"/>
        <v>0</v>
      </c>
      <c r="W38" s="195">
        <f>IF(V42&lt;C15,IF(V38=MAX(V28:V41),1,0),0)</f>
        <v>0</v>
      </c>
      <c r="X38" s="150">
        <f t="shared" si="6"/>
        <v>0</v>
      </c>
      <c r="Y38" s="195">
        <f>IF(X42&lt;C15,IF(X38=MAX(X28:X41),1,0),0)</f>
        <v>0</v>
      </c>
      <c r="Z38" s="150">
        <f t="shared" si="7"/>
        <v>0</v>
      </c>
      <c r="AA38" s="195">
        <f>IF(Z42&lt;C15,IF(Z38=MAX(Z28:Z41),1,0),0)</f>
        <v>0</v>
      </c>
      <c r="AB38" s="150">
        <f t="shared" si="8"/>
        <v>0</v>
      </c>
      <c r="AC38" s="195">
        <f>IF(AB42&lt;C15,IF(AB38=MAX(AB28:AB41),1,0),0)</f>
        <v>0</v>
      </c>
      <c r="AD38" s="150">
        <f t="shared" si="9"/>
        <v>0</v>
      </c>
      <c r="AE38" s="195">
        <f>IF(AD42&lt;C15,IF(AD38=MAX(AD28:AD41),1,0),0)</f>
        <v>0</v>
      </c>
      <c r="AF38" s="150">
        <f t="shared" si="10"/>
        <v>0</v>
      </c>
      <c r="AG38" s="195">
        <f>IF(AF42&lt;C15,IF(AF38=MAX(AF28:AF41),1,0),0)</f>
        <v>0</v>
      </c>
      <c r="AH38" s="150">
        <f t="shared" si="11"/>
        <v>0</v>
      </c>
      <c r="AI38" s="195">
        <f>IF(AH42&lt;C15,IF(AH38=MAX(AH28:AH41),1,0),0)</f>
        <v>0</v>
      </c>
      <c r="AJ38" s="150">
        <f t="shared" si="12"/>
        <v>0</v>
      </c>
      <c r="AK38" s="195">
        <f>IF(AJ42&lt;C15,IF(AJ38=MAX(AJ28:AJ41),1,0),0)</f>
        <v>0</v>
      </c>
      <c r="AL38" s="150">
        <f t="shared" si="13"/>
        <v>0</v>
      </c>
      <c r="AM38" s="195">
        <f t="shared" si="14"/>
        <v>0</v>
      </c>
      <c r="AN38" s="195">
        <f t="shared" si="15"/>
        <v>0</v>
      </c>
      <c r="AO38" s="199">
        <f>IF(O18&gt;0,C16/O18,0)</f>
        <v>0</v>
      </c>
      <c r="AP38" s="195" t="e">
        <f t="shared" si="16"/>
        <v>#DIV/0!</v>
      </c>
      <c r="AQ38" s="195" t="e">
        <f t="shared" si="17"/>
        <v>#DIV/0!</v>
      </c>
      <c r="AR38" s="195" t="e">
        <f t="shared" si="18"/>
        <v>#DIV/0!</v>
      </c>
      <c r="AS38" s="195" t="e">
        <f t="shared" si="19"/>
        <v>#DIV/0!</v>
      </c>
      <c r="AT38" s="195" t="e">
        <f>IF(AS42&lt;C16,IF(AS38=MAX(AS28:AS41),1,0),0)</f>
        <v>#DIV/0!</v>
      </c>
      <c r="AU38" s="150" t="e">
        <f t="shared" si="20"/>
        <v>#DIV/0!</v>
      </c>
      <c r="AV38" s="195" t="e">
        <f>IF(AU42&lt;C16,IF(AU38=MAX(AU28:AU41),1,0),0)</f>
        <v>#DIV/0!</v>
      </c>
      <c r="AW38" s="150" t="e">
        <f t="shared" si="21"/>
        <v>#DIV/0!</v>
      </c>
      <c r="AX38" s="195" t="e">
        <f>IF(AW42&lt;C16,IF(AW38=MAX(AW28:AW41),1,0),0)</f>
        <v>#DIV/0!</v>
      </c>
      <c r="AY38" s="150" t="e">
        <f t="shared" si="22"/>
        <v>#DIV/0!</v>
      </c>
      <c r="AZ38" s="195" t="e">
        <f>IF(AY42&lt;C16,IF(AY38=MAX(AY28:AY41),1,0),0)</f>
        <v>#DIV/0!</v>
      </c>
      <c r="BA38" s="150" t="e">
        <f t="shared" si="23"/>
        <v>#DIV/0!</v>
      </c>
      <c r="BB38" s="195" t="e">
        <f>IF(BA42&lt;C16,IF(BA38=MAX(BA28:BA41),1,0),0)</f>
        <v>#DIV/0!</v>
      </c>
      <c r="BC38" s="150" t="e">
        <f t="shared" si="24"/>
        <v>#DIV/0!</v>
      </c>
      <c r="BD38" s="195" t="e">
        <f>IF(BC38&gt;=0,IF(BC42&lt;C16,IF(BC38=MAX(BC28:BC41),1,0),0),0)</f>
        <v>#DIV/0!</v>
      </c>
      <c r="BE38" s="150" t="e">
        <f t="shared" si="25"/>
        <v>#DIV/0!</v>
      </c>
      <c r="BF38" s="195" t="e">
        <f>IF(BE38&gt;=0,IF(BE42&lt;C16,IF(BE38=MAX(BE28:BE41),1,0),0),0)</f>
        <v>#DIV/0!</v>
      </c>
      <c r="BG38" s="150" t="e">
        <f t="shared" si="26"/>
        <v>#DIV/0!</v>
      </c>
      <c r="BH38" s="195" t="e">
        <f>IF(BG38&gt;=0,IF(BG42&lt;C16,IF(BG38=MAX(BG41:BG57),1,0),0),0)</f>
        <v>#DIV/0!</v>
      </c>
      <c r="BI38" s="150" t="e">
        <f t="shared" si="27"/>
        <v>#DIV/0!</v>
      </c>
      <c r="BJ38" s="195" t="e">
        <f>IF(BI38&gt;=0,IF(BI42&lt;C16,IF(BI38=MAX(BI41:BI57),1,0),0),0)</f>
        <v>#DIV/0!</v>
      </c>
      <c r="BK38" s="150" t="e">
        <f t="shared" si="28"/>
        <v>#DIV/0!</v>
      </c>
      <c r="BL38" s="195" t="e">
        <f>IF(BK38&gt;=0,IF(BK42&lt;C16,IF(BK38=MAX(BK41:BK57),1,0),0),0)</f>
        <v>#DIV/0!</v>
      </c>
      <c r="BM38" s="195" t="e">
        <f t="shared" si="29"/>
        <v>#DIV/0!</v>
      </c>
      <c r="BN38" s="195" t="e">
        <f t="shared" si="30"/>
        <v>#DIV/0!</v>
      </c>
      <c r="BO38" s="133" t="e">
        <f t="shared" si="31"/>
        <v>#DIV/0!</v>
      </c>
      <c r="BP38" s="133" t="e">
        <f t="shared" si="32"/>
        <v>#DIV/0!</v>
      </c>
      <c r="BQ38" s="195" t="e">
        <f>IF(BP42&lt;C17,IF(BP38=MAX(BP28:BP41),1,0),0)</f>
        <v>#DIV/0!</v>
      </c>
      <c r="BR38" s="150" t="e">
        <f t="shared" si="33"/>
        <v>#DIV/0!</v>
      </c>
      <c r="BS38" s="195" t="e">
        <f>IF(BR42&lt;C17,IF(BR38=MAX(BR28:BR41),1,0),0)</f>
        <v>#DIV/0!</v>
      </c>
      <c r="BT38" s="150" t="e">
        <f t="shared" si="34"/>
        <v>#DIV/0!</v>
      </c>
      <c r="BU38" s="195" t="e">
        <f>IF(BT42&lt;C17,IF(BT38=MAX(BT28:BT41),1,0),0)</f>
        <v>#DIV/0!</v>
      </c>
      <c r="BV38" s="150" t="e">
        <f t="shared" si="35"/>
        <v>#DIV/0!</v>
      </c>
      <c r="BW38" s="195" t="e">
        <f>IF(BV42&lt;C17,IF(BV38=MAX(BV28:BV41),1,0),0)</f>
        <v>#DIV/0!</v>
      </c>
      <c r="BX38" s="150" t="e">
        <f t="shared" si="36"/>
        <v>#DIV/0!</v>
      </c>
      <c r="BY38" s="195" t="e">
        <f>IF(BX42&lt;C17,IF(BX38=MAX(BX28:BX41),1,0),0)</f>
        <v>#DIV/0!</v>
      </c>
      <c r="BZ38" s="150" t="e">
        <f t="shared" si="37"/>
        <v>#DIV/0!</v>
      </c>
      <c r="CA38" s="195" t="e">
        <f>IF(BZ38&gt;=0,IF(BZ42&lt;C17,IF(BZ38=MAX(BZ28:BZ41),1,0),0),0)</f>
        <v>#DIV/0!</v>
      </c>
      <c r="CB38" s="150" t="e">
        <f t="shared" si="38"/>
        <v>#DIV/0!</v>
      </c>
      <c r="CC38" s="195" t="e">
        <f>IF(CB38&gt;=0,IF(CB42&lt;C17,IF(CB38=MAX(CB28:CB41),1,0),0),0)</f>
        <v>#DIV/0!</v>
      </c>
      <c r="CD38" s="150" t="e">
        <f t="shared" si="39"/>
        <v>#DIV/0!</v>
      </c>
      <c r="CE38" s="195" t="e">
        <f>IF(CD38&gt;=0,IF(CD42&lt;C17,IF(CD38=MAX(CD28:CD41),1,0),0),0)</f>
        <v>#DIV/0!</v>
      </c>
      <c r="CF38" s="195" t="e">
        <f t="shared" si="40"/>
        <v>#DIV/0!</v>
      </c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6"/>
      <c r="CR38" s="136"/>
      <c r="CS38" s="136"/>
      <c r="CT38" s="136"/>
      <c r="CU38" s="136"/>
      <c r="CV38" s="136"/>
    </row>
    <row r="39" spans="2:100" ht="12">
      <c r="B39" s="209" t="str">
        <f>Preisrichter!B32</f>
        <v>Jungtiere</v>
      </c>
      <c r="C39" s="123"/>
      <c r="D39" s="229"/>
      <c r="E39" s="230"/>
      <c r="F39" s="119"/>
      <c r="G39" s="231"/>
      <c r="H39" s="232"/>
      <c r="I39" s="213"/>
      <c r="J39" s="214"/>
      <c r="K39" s="20"/>
      <c r="L39" s="135"/>
      <c r="M39" s="198"/>
      <c r="N39" s="221"/>
      <c r="O39" s="198"/>
      <c r="P39" s="199"/>
      <c r="Q39" s="222"/>
      <c r="R39" s="223"/>
      <c r="S39" s="195"/>
      <c r="T39" s="223"/>
      <c r="U39" s="195"/>
      <c r="V39" s="150"/>
      <c r="W39" s="195"/>
      <c r="X39" s="150"/>
      <c r="Y39" s="195"/>
      <c r="Z39" s="150"/>
      <c r="AA39" s="195"/>
      <c r="AB39" s="150"/>
      <c r="AC39" s="195"/>
      <c r="AD39" s="150"/>
      <c r="AE39" s="195"/>
      <c r="AF39" s="150"/>
      <c r="AG39" s="195"/>
      <c r="AH39" s="150"/>
      <c r="AI39" s="195"/>
      <c r="AJ39" s="150"/>
      <c r="AK39" s="195"/>
      <c r="AL39" s="150"/>
      <c r="AM39" s="195"/>
      <c r="AN39" s="195"/>
      <c r="AO39" s="199"/>
      <c r="AP39" s="195"/>
      <c r="AQ39" s="195"/>
      <c r="AR39" s="195"/>
      <c r="AS39" s="195"/>
      <c r="AT39" s="195"/>
      <c r="AU39" s="150"/>
      <c r="AV39" s="195"/>
      <c r="AW39" s="150"/>
      <c r="AX39" s="195"/>
      <c r="AY39" s="150"/>
      <c r="AZ39" s="195"/>
      <c r="BA39" s="150"/>
      <c r="BB39" s="195"/>
      <c r="BC39" s="150"/>
      <c r="BD39" s="195"/>
      <c r="BE39" s="150"/>
      <c r="BF39" s="195"/>
      <c r="BG39" s="150"/>
      <c r="BH39" s="195"/>
      <c r="BI39" s="150"/>
      <c r="BJ39" s="195"/>
      <c r="BK39" s="150"/>
      <c r="BL39" s="195"/>
      <c r="BM39" s="195"/>
      <c r="BN39" s="195"/>
      <c r="BO39" s="133"/>
      <c r="BP39" s="133"/>
      <c r="BQ39" s="195"/>
      <c r="BR39" s="150"/>
      <c r="BS39" s="195"/>
      <c r="BT39" s="150"/>
      <c r="BU39" s="195"/>
      <c r="BV39" s="150"/>
      <c r="BW39" s="195"/>
      <c r="BX39" s="150"/>
      <c r="BY39" s="195"/>
      <c r="BZ39" s="150"/>
      <c r="CA39" s="195"/>
      <c r="CB39" s="150"/>
      <c r="CC39" s="195"/>
      <c r="CD39" s="150"/>
      <c r="CE39" s="195"/>
      <c r="CF39" s="19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6"/>
      <c r="CR39" s="136"/>
      <c r="CS39" s="136"/>
      <c r="CT39" s="136"/>
      <c r="CU39" s="136"/>
      <c r="CV39" s="136"/>
    </row>
    <row r="40" spans="2:100" ht="12">
      <c r="B40" s="215" t="str">
        <f>Meldungen!T52</f>
        <v>Jugend:</v>
      </c>
      <c r="C40" s="109">
        <f>Meldungen!U52</f>
        <v>0</v>
      </c>
      <c r="D40" s="216"/>
      <c r="E40" s="233"/>
      <c r="F40" s="217"/>
      <c r="G40" s="218"/>
      <c r="H40" s="219" t="str">
        <f>IF(D6=0," ",IF(C18=0," ",(S40+U40+W40+Y40+AA40+AC40+AE40+AG40+AI40)))</f>
        <v> </v>
      </c>
      <c r="I40" s="219" t="str">
        <f>IF(D6=0," ",IF(C18=0," ",(AR40+AT40+AV40+AX40+AZ40+BB40+BD40+BF40+BH39)))</f>
        <v> </v>
      </c>
      <c r="J40" s="220" t="str">
        <f>IF(D6=0," ",IF(C18=0," ",(BO40+BQ40+BS40+BU40+BW40+BY40+CA40+CC40+CE40)))</f>
        <v> </v>
      </c>
      <c r="K40" s="20"/>
      <c r="L40" s="135"/>
      <c r="M40" s="194" t="e">
        <f>C18/D6</f>
        <v>#DIV/0!</v>
      </c>
      <c r="N40" s="221" t="e">
        <f>(C40*C18/D6)</f>
        <v>#DIV/0!</v>
      </c>
      <c r="O40" s="198">
        <f>SUM(D40:G40)</f>
        <v>0</v>
      </c>
      <c r="P40" s="199" t="e">
        <f>C15/O17</f>
        <v>#DIV/0!</v>
      </c>
      <c r="Q40" s="222" t="e">
        <f>N40-O40</f>
        <v>#DIV/0!</v>
      </c>
      <c r="R40" s="223">
        <f>IF(C40&lt;&gt;0,(Q40*P40),0)</f>
        <v>0</v>
      </c>
      <c r="S40" s="195">
        <f>IF(R40&gt;0,ROUNDDOWN(R40,0),0)</f>
        <v>0</v>
      </c>
      <c r="T40" s="223">
        <f>R40-S40</f>
        <v>0</v>
      </c>
      <c r="U40" s="195">
        <f>IF(S42&lt;C15,IF(T40=MAX(T28:T41),1,0),0)</f>
        <v>0</v>
      </c>
      <c r="V40" s="150">
        <f>IF(U40=1,0,T40)</f>
        <v>0</v>
      </c>
      <c r="W40" s="195">
        <f>IF(V42&lt;C15,IF(V40=MAX(V28:V41),1,0),0)</f>
        <v>0</v>
      </c>
      <c r="X40" s="150">
        <f>IF(W40=1,0,V40)</f>
        <v>0</v>
      </c>
      <c r="Y40" s="195">
        <f>IF(X42&lt;C15,IF(X40=MAX(X28:X41),1,0),0)</f>
        <v>0</v>
      </c>
      <c r="Z40" s="150">
        <f>IF(Y40=1,0,X40)</f>
        <v>0</v>
      </c>
      <c r="AA40" s="195">
        <f>IF(Z42&lt;C15,IF(Z40=MAX(Z28:Z41),1,0),0)</f>
        <v>0</v>
      </c>
      <c r="AB40" s="150">
        <f>IF(AA40=1,0,Z40)</f>
        <v>0</v>
      </c>
      <c r="AC40" s="195">
        <f>IF(AB42&lt;C15,IF(AB40=MAX(AB28:AB41),1,0),0)</f>
        <v>0</v>
      </c>
      <c r="AD40" s="150">
        <f>IF(AC40=1,0,AB40)</f>
        <v>0</v>
      </c>
      <c r="AE40" s="195">
        <f>IF(AD42&lt;C15,IF(AD40=MAX(AD28:AD41),1,0),0)</f>
        <v>0</v>
      </c>
      <c r="AF40" s="150">
        <f>IF(AE40=1,0,AD40)</f>
        <v>0</v>
      </c>
      <c r="AG40" s="195">
        <f>IF(AF42&lt;C15,IF(AF40=MAX(AF28:AF41),1,0),0)</f>
        <v>0</v>
      </c>
      <c r="AH40" s="150">
        <f>IF(AG40=1,0,AF40)</f>
        <v>0</v>
      </c>
      <c r="AI40" s="195">
        <f>IF(AH42&lt;C15,IF(AH40=MAX(AH28:AH41),1,0),0)</f>
        <v>0</v>
      </c>
      <c r="AJ40" s="150">
        <f>IF(AI40=1,0,AH40)</f>
        <v>0</v>
      </c>
      <c r="AK40" s="195">
        <f>IF(AJ42&lt;C15,IF(AJ40=MAX(AJ28:AJ41),1,0),0)</f>
        <v>0</v>
      </c>
      <c r="AL40" s="150">
        <f>IF(AK40=1,0,AJ40)</f>
        <v>0</v>
      </c>
      <c r="AM40" s="195">
        <f>R40-(S40+U40+W40+Y40+AA40+AC40+AE40+AG40+AI40+AK40)</f>
        <v>0</v>
      </c>
      <c r="AN40" s="195">
        <f>S40+U40+W40+Y40+AA40+AC40+AE40+AG40+AI40+AK40</f>
        <v>0</v>
      </c>
      <c r="AO40" s="199">
        <f>IF(O18&gt;0,C16/O18,0)</f>
        <v>0</v>
      </c>
      <c r="AP40" s="195" t="e">
        <f>N40-D40-E40-F40-G40-H40</f>
        <v>#DIV/0!</v>
      </c>
      <c r="AQ40" s="195" t="e">
        <f>AP40*AO40</f>
        <v>#DIV/0!</v>
      </c>
      <c r="AR40" s="195" t="e">
        <f>IF(AP40&gt;0,ROUNDDOWN(AQ40,0),0)</f>
        <v>#DIV/0!</v>
      </c>
      <c r="AS40" s="195" t="e">
        <f>AP40-AR40</f>
        <v>#DIV/0!</v>
      </c>
      <c r="AT40" s="195" t="e">
        <f>IF(AS42&lt;C16,IF(AS40=MAX(AS28:AS41),1,0),0)</f>
        <v>#DIV/0!</v>
      </c>
      <c r="AU40" s="150" t="e">
        <f>IF(AT40=1,0,AS40)</f>
        <v>#DIV/0!</v>
      </c>
      <c r="AV40" s="195" t="e">
        <f>IF(AU42&lt;C16,IF(AU40=MAX(AU28:AU41),1,0),0)</f>
        <v>#DIV/0!</v>
      </c>
      <c r="AW40" s="150" t="e">
        <f>IF(AV40=1,0,AU40)</f>
        <v>#DIV/0!</v>
      </c>
      <c r="AX40" s="195" t="e">
        <f>IF(AW42&lt;C16,IF(AW40=MAX(AW28:AW41),1,0),0)</f>
        <v>#DIV/0!</v>
      </c>
      <c r="AY40" s="150" t="e">
        <f>IF(AX40=1,0,AW40)</f>
        <v>#DIV/0!</v>
      </c>
      <c r="AZ40" s="195" t="e">
        <f>IF(AY42&lt;C16,IF(AY40=MAX(AY28:AY41),1,0),0)</f>
        <v>#DIV/0!</v>
      </c>
      <c r="BA40" s="150" t="e">
        <f>IF(AZ40=1,0,AY40)</f>
        <v>#DIV/0!</v>
      </c>
      <c r="BB40" s="195" t="e">
        <f>IF(BA42&lt;C16,IF(BA40=MAX(BA28:BA41),1,0),0)</f>
        <v>#DIV/0!</v>
      </c>
      <c r="BC40" s="150" t="e">
        <f>IF(BB40=1,0,BA40)</f>
        <v>#DIV/0!</v>
      </c>
      <c r="BD40" s="195" t="e">
        <f>IF(BC40&gt;=0,IF(BC42&lt;C16,IF(BC40=MAX(BC28:BC41),1,0),0),0)</f>
        <v>#DIV/0!</v>
      </c>
      <c r="BE40" s="150" t="e">
        <f>IF(BD40=1,0,BC40)</f>
        <v>#DIV/0!</v>
      </c>
      <c r="BF40" s="195" t="e">
        <f>IF(BE40&gt;=0,IF(BE42&lt;C16,IF(BE40=MAX(BE28:BE41),1,0),0),0)</f>
        <v>#DIV/0!</v>
      </c>
      <c r="BG40" s="150" t="e">
        <f>IF(BF40=1,0,BE40)</f>
        <v>#DIV/0!</v>
      </c>
      <c r="BH40" s="195" t="e">
        <f>IF(BG40&gt;=0,IF(BG42&lt;C16,IF(BG40=MAX(BG28:BG41),1,0),0),0)</f>
        <v>#DIV/0!</v>
      </c>
      <c r="BI40" s="150" t="e">
        <f>IF(BH40=1,0,BG40)</f>
        <v>#DIV/0!</v>
      </c>
      <c r="BJ40" s="195" t="e">
        <f>IF(BI40&gt;=0,IF(BI42&lt;C16,IF(BI40=MAX(BI28:BI41),1,0),0),0)</f>
        <v>#DIV/0!</v>
      </c>
      <c r="BK40" s="150" t="e">
        <f>IF(BJ40=1,0,BI40)</f>
        <v>#DIV/0!</v>
      </c>
      <c r="BL40" s="195" t="e">
        <f>IF(BK40&gt;=0,IF(BK42&lt;C16,IF(BK40=MAX(BK28:BK41),1,0),0),0)</f>
        <v>#DIV/0!</v>
      </c>
      <c r="BM40" s="195" t="e">
        <f>AR40+AT40+AV40+AX40+AZ40+BB40+BD40+BF40+BH40+BJ40+BL40</f>
        <v>#DIV/0!</v>
      </c>
      <c r="BN40" s="195" t="e">
        <f>AP40-BM40</f>
        <v>#DIV/0!</v>
      </c>
      <c r="BO40" s="133" t="e">
        <f>IF(BN40&gt;0,ROUNDDOWN(BN40,0),0)</f>
        <v>#DIV/0!</v>
      </c>
      <c r="BP40" s="133" t="e">
        <f>BN40-BO40</f>
        <v>#DIV/0!</v>
      </c>
      <c r="BQ40" s="195" t="e">
        <f>IF(BP42&lt;C17,IF(BP40=MAX(BP28:BP41),1,0),0)</f>
        <v>#DIV/0!</v>
      </c>
      <c r="BR40" s="150" t="e">
        <f>IF(BQ40=1,0,BP40)</f>
        <v>#DIV/0!</v>
      </c>
      <c r="BS40" s="195" t="e">
        <f>IF(BR42&lt;C17,IF(BR40=MAX(BR28:BR41),1,0),0)</f>
        <v>#DIV/0!</v>
      </c>
      <c r="BT40" s="150" t="e">
        <f>IF(BS40=1,0,BR40)</f>
        <v>#DIV/0!</v>
      </c>
      <c r="BU40" s="195" t="e">
        <f>IF(BT42&lt;C17,IF(BT40=MAX(BT28:BT41),1,0),0)</f>
        <v>#DIV/0!</v>
      </c>
      <c r="BV40" s="150" t="e">
        <f>IF(BU40=1,0,BT40)</f>
        <v>#DIV/0!</v>
      </c>
      <c r="BW40" s="195" t="e">
        <f>IF(BV42&lt;C17,IF(BV40=MAX(BV28:BV41),1,0),0)</f>
        <v>#DIV/0!</v>
      </c>
      <c r="BX40" s="150" t="e">
        <f>IF(BW40=1,0,BV40)</f>
        <v>#DIV/0!</v>
      </c>
      <c r="BY40" s="195" t="e">
        <f>IF(BX42&lt;C17,IF(BX40=MAX(BX28:BX41),1,0),0)</f>
        <v>#DIV/0!</v>
      </c>
      <c r="BZ40" s="150" t="e">
        <f>IF(BY40=1,0,BX40)</f>
        <v>#DIV/0!</v>
      </c>
      <c r="CA40" s="195" t="e">
        <f>IF(BZ40&gt;=0,IF(BZ42&lt;C17,IF(BZ40=MAX(BZ28:BZ41),1,0),0),0)</f>
        <v>#DIV/0!</v>
      </c>
      <c r="CB40" s="150" t="e">
        <f>IF(CA40=1,0,BZ40)</f>
        <v>#DIV/0!</v>
      </c>
      <c r="CC40" s="195" t="e">
        <f>IF(CB40&gt;=0,IF(CB42&lt;C17,IF(CB40=MAX(CB28:CB41),1,0),0),0)</f>
        <v>#DIV/0!</v>
      </c>
      <c r="CD40" s="150" t="e">
        <f>IF(CC40=1,0,CB40)</f>
        <v>#DIV/0!</v>
      </c>
      <c r="CE40" s="195" t="e">
        <f>IF(CD40&gt;=0,IF(CD42&lt;C17,IF(CD40=MAX(CD28:CD41),1,0),0),0)</f>
        <v>#DIV/0!</v>
      </c>
      <c r="CF40" s="195" t="e">
        <f>BO40+BQ40+BS40+BU40+BW40+BY40+CA40+CC40+CE40</f>
        <v>#DIV/0!</v>
      </c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6"/>
      <c r="CR40" s="136"/>
      <c r="CS40" s="136"/>
      <c r="CT40" s="136"/>
      <c r="CU40" s="136"/>
      <c r="CV40" s="136"/>
    </row>
    <row r="41" spans="2:100" ht="12">
      <c r="B41" s="234" t="str">
        <f>Meldungen!V52</f>
        <v>Senioren:</v>
      </c>
      <c r="C41" s="235">
        <f>Meldungen!W52</f>
        <v>0</v>
      </c>
      <c r="D41" s="236"/>
      <c r="E41" s="237"/>
      <c r="F41" s="237"/>
      <c r="G41" s="238"/>
      <c r="H41" s="239" t="str">
        <f>IF(D6=0," ",IF(C18=0," ",(S41+U41+W41+Y41+AA41+AC41+AE41+AG41+AI41)))</f>
        <v> </v>
      </c>
      <c r="I41" s="239" t="str">
        <f>IF(D6=0," ",IF(C18=0," ",(AR41+AT41+AV41+AX41+AZ41+BB41+BD41+BF41+BH41)))</f>
        <v> </v>
      </c>
      <c r="J41" s="240" t="str">
        <f>IF(D6=0," ",IF(C18=0," ",(BO41+BQ41+BS41+BU41+BW41+BY41+CA41+CC41+CE41)))</f>
        <v> </v>
      </c>
      <c r="K41" s="20"/>
      <c r="L41" s="135"/>
      <c r="M41" s="194" t="e">
        <f>C18/D6</f>
        <v>#DIV/0!</v>
      </c>
      <c r="N41" s="221" t="e">
        <f>(C41*C18/D6)</f>
        <v>#DIV/0!</v>
      </c>
      <c r="O41" s="198">
        <f>SUM(D41:G41)</f>
        <v>0</v>
      </c>
      <c r="P41" s="199" t="e">
        <f>C15/O17</f>
        <v>#DIV/0!</v>
      </c>
      <c r="Q41" s="222" t="e">
        <f>N41-O41</f>
        <v>#DIV/0!</v>
      </c>
      <c r="R41" s="223">
        <f>IF(C41&lt;&gt;0,(Q41*P41),0)</f>
        <v>0</v>
      </c>
      <c r="S41" s="195">
        <f>IF(R41&gt;0,ROUNDDOWN(R41,0),0)</f>
        <v>0</v>
      </c>
      <c r="T41" s="223">
        <f>R41-S41</f>
        <v>0</v>
      </c>
      <c r="U41" s="195">
        <f>IF(S42&lt;C15,IF(T41=MAX(T28:T41),1,0),0)</f>
        <v>0</v>
      </c>
      <c r="V41" s="150">
        <f>IF(U41=1,0,T41)</f>
        <v>0</v>
      </c>
      <c r="W41" s="195">
        <f>IF(V42&lt;C15,IF(V41=MAX(V28:V41),1,0),0)</f>
        <v>0</v>
      </c>
      <c r="X41" s="150">
        <f>IF(W41=1,0,V41)</f>
        <v>0</v>
      </c>
      <c r="Y41" s="195">
        <f>IF(X42&lt;C15,IF(X41=MAX(X28:X41),1,0),0)</f>
        <v>0</v>
      </c>
      <c r="Z41" s="150">
        <f>IF(Y41=1,0,X41)</f>
        <v>0</v>
      </c>
      <c r="AA41" s="195">
        <f>IF(Z42&lt;C15,IF(Z41=MAX(Z28:Z41),1,0),0)</f>
        <v>0</v>
      </c>
      <c r="AB41" s="150">
        <f>IF(AA41=1,0,Z41)</f>
        <v>0</v>
      </c>
      <c r="AC41" s="195">
        <f>IF(AB42&lt;C15,IF(AB41=MAX(AB28:AB41),1,0),0)</f>
        <v>0</v>
      </c>
      <c r="AD41" s="150">
        <f>IF(AC41=1,0,AB41)</f>
        <v>0</v>
      </c>
      <c r="AE41" s="195">
        <f>IF(AD42&lt;C15,IF(AD41=MAX(AD28:AD41),1,0),0)</f>
        <v>0</v>
      </c>
      <c r="AF41" s="150">
        <f>IF(AE41=1,0,AD41)</f>
        <v>0</v>
      </c>
      <c r="AG41" s="195">
        <f>IF(AF42&lt;C15,IF(AF41=MAX(AF28:AF41),1,0),0)</f>
        <v>0</v>
      </c>
      <c r="AH41" s="150">
        <f>IF(AG41=1,0,AF41)</f>
        <v>0</v>
      </c>
      <c r="AI41" s="195">
        <f>IF(AH42&lt;C15,IF(AH41=MAX(AH28:AH41),1,0),0)</f>
        <v>0</v>
      </c>
      <c r="AJ41" s="150">
        <f>IF(AI41=1,0,AH41)</f>
        <v>0</v>
      </c>
      <c r="AK41" s="195">
        <f>IF(AJ42&lt;C15,IF(AJ41=MAX(AJ28:AJ41),1,0),0)</f>
        <v>0</v>
      </c>
      <c r="AL41" s="150">
        <f>IF(AK41=1,0,AJ41)</f>
        <v>0</v>
      </c>
      <c r="AM41" s="195">
        <f>R41-(S41+U41+W41+Y41+AA41+AC41+AE41+AG41+AI41+AK41)</f>
        <v>0</v>
      </c>
      <c r="AN41" s="195">
        <f>S41+U41+W41+Y41+AA41+AC41+AE41+AG41+AI41+AK41</f>
        <v>0</v>
      </c>
      <c r="AO41" s="199">
        <f>IF(O18&gt;0,C16/O18,0)</f>
        <v>0</v>
      </c>
      <c r="AP41" s="195" t="e">
        <f>N41-D41-E41-F41-G41-H41</f>
        <v>#DIV/0!</v>
      </c>
      <c r="AQ41" s="195" t="e">
        <f>AP41*AO41</f>
        <v>#DIV/0!</v>
      </c>
      <c r="AR41" s="195" t="e">
        <f>IF(AP41&gt;0,ROUNDDOWN(AQ41,0),0)</f>
        <v>#DIV/0!</v>
      </c>
      <c r="AS41" s="195" t="e">
        <f>AP41-AR41</f>
        <v>#DIV/0!</v>
      </c>
      <c r="AT41" s="195" t="e">
        <f>IF(AS42&lt;C16,IF(AS41=MAX(AS28:AS41),1,0),0)</f>
        <v>#DIV/0!</v>
      </c>
      <c r="AU41" s="150" t="e">
        <f>IF(AT41=1,0,AS41)</f>
        <v>#DIV/0!</v>
      </c>
      <c r="AV41" s="195" t="e">
        <f>IF(AU42&lt;C16,IF(AU41=MAX(AU28:AU41),1,0),0)</f>
        <v>#DIV/0!</v>
      </c>
      <c r="AW41" s="150" t="e">
        <f>IF(AV41=1,0,AU41)</f>
        <v>#DIV/0!</v>
      </c>
      <c r="AX41" s="195" t="e">
        <f>IF(AW42&lt;C16,IF(AW41=MAX(AW28:AW41),1,0),0)</f>
        <v>#DIV/0!</v>
      </c>
      <c r="AY41" s="150" t="e">
        <f>IF(AX41=1,0,AW41)</f>
        <v>#DIV/0!</v>
      </c>
      <c r="AZ41" s="195" t="e">
        <f>IF(AY42&lt;C16,IF(AY41=MAX(AY28:AY41),1,0),0)</f>
        <v>#DIV/0!</v>
      </c>
      <c r="BA41" s="150" t="e">
        <f>IF(AZ41=1,0,AY41)</f>
        <v>#DIV/0!</v>
      </c>
      <c r="BB41" s="195" t="e">
        <f>IF(BA42&lt;C16,IF(BA41=MAX(BA28:BA41),1,0),0)</f>
        <v>#DIV/0!</v>
      </c>
      <c r="BC41" s="150" t="e">
        <f>IF(BB41=1,0,BA41)</f>
        <v>#DIV/0!</v>
      </c>
      <c r="BD41" s="195" t="e">
        <f>IF(BC41&gt;=0,IF(BC42&lt;C16,IF(BC41=MAX(BC28:BC41),1,0),0),0)</f>
        <v>#DIV/0!</v>
      </c>
      <c r="BE41" s="150" t="e">
        <f>IF(BD41=1,0,BC41)</f>
        <v>#DIV/0!</v>
      </c>
      <c r="BF41" s="195" t="e">
        <f>IF(BE41&gt;=0,IF(BE42&lt;C16,IF(BE41=MAX(BE28:BE41),1,0),0),0)</f>
        <v>#DIV/0!</v>
      </c>
      <c r="BG41" s="150" t="e">
        <f>IF(BF41=1,0,BE41)</f>
        <v>#DIV/0!</v>
      </c>
      <c r="BH41" s="195" t="e">
        <f>IF(BG41&gt;=0,IF(BG42&lt;C16,IF(BG41=MAX(BG28:BG41),1,0),0),0)</f>
        <v>#DIV/0!</v>
      </c>
      <c r="BI41" s="150" t="e">
        <f>IF(BH41=1,0,BG41)</f>
        <v>#DIV/0!</v>
      </c>
      <c r="BJ41" s="195" t="e">
        <f>IF(BI41&gt;=0,IF(BI42&lt;C16,IF(BI41=MAX(BI28:BI41),1,0),0),0)</f>
        <v>#DIV/0!</v>
      </c>
      <c r="BK41" s="150" t="e">
        <f>IF(BJ41=1,0,BI41)</f>
        <v>#DIV/0!</v>
      </c>
      <c r="BL41" s="195" t="e">
        <f>IF(BK41&gt;=0,IF(BK42&lt;C16,IF(BK41=MAX(BK28:BK41),1,0),0),0)</f>
        <v>#DIV/0!</v>
      </c>
      <c r="BM41" s="195" t="e">
        <f>AR41+AT41+AV41+AX41+AZ41+BB41+BD41+BF41+BH41+BJ41+BL41</f>
        <v>#DIV/0!</v>
      </c>
      <c r="BN41" s="195" t="e">
        <f>AP41-BM41</f>
        <v>#DIV/0!</v>
      </c>
      <c r="BO41" s="133" t="e">
        <f>IF(BN41&gt;0,ROUNDDOWN(BN41,0),0)</f>
        <v>#DIV/0!</v>
      </c>
      <c r="BP41" s="133" t="e">
        <f>BN41-BO41</f>
        <v>#DIV/0!</v>
      </c>
      <c r="BQ41" s="195" t="e">
        <f>IF(BP42&lt;C17,IF(BP41=MAX(BP28:BP41),1,0),0)</f>
        <v>#DIV/0!</v>
      </c>
      <c r="BR41" s="150" t="e">
        <f>IF(BQ41=1,0,BP41)</f>
        <v>#DIV/0!</v>
      </c>
      <c r="BS41" s="195" t="e">
        <f>IF(BR42&lt;C17,IF(BR41=MAX(BR28:BR41),1,0),0)</f>
        <v>#DIV/0!</v>
      </c>
      <c r="BT41" s="150" t="e">
        <f>IF(BS41=1,0,BR41)</f>
        <v>#DIV/0!</v>
      </c>
      <c r="BU41" s="195" t="e">
        <f>IF(BT42&lt;C17,IF(BT41=MAX(BT28:BT41),1,0),0)</f>
        <v>#DIV/0!</v>
      </c>
      <c r="BV41" s="150" t="e">
        <f>IF(BU41=1,0,BT41)</f>
        <v>#DIV/0!</v>
      </c>
      <c r="BW41" s="195" t="e">
        <f>IF(BV42&lt;C17,IF(BV41=MAX(BV28:BV41),1,0),0)</f>
        <v>#DIV/0!</v>
      </c>
      <c r="BX41" s="150" t="e">
        <f>IF(BW41=1,0,BV41)</f>
        <v>#DIV/0!</v>
      </c>
      <c r="BY41" s="195" t="e">
        <f>IF(BX42&lt;C17,IF(BX41=MAX(BX28:BX41),1,0),0)</f>
        <v>#DIV/0!</v>
      </c>
      <c r="BZ41" s="150" t="e">
        <f>IF(BY41=1,0,BX41)</f>
        <v>#DIV/0!</v>
      </c>
      <c r="CA41" s="195" t="e">
        <f>IF(BZ41&gt;=0,IF(BZ42&lt;C17,IF(BZ41=MAX(BZ28:BZ41),1,0),0),0)</f>
        <v>#DIV/0!</v>
      </c>
      <c r="CB41" s="150" t="e">
        <f>IF(CA41=1,0,BZ41)</f>
        <v>#DIV/0!</v>
      </c>
      <c r="CC41" s="195" t="e">
        <f>IF(CB41&gt;=0,IF(CB42&lt;C17,IF(CB41=MAX(CB28:CB41),1,0),0),0)</f>
        <v>#DIV/0!</v>
      </c>
      <c r="CD41" s="150" t="e">
        <f>IF(CC41=1,0,CB41)</f>
        <v>#DIV/0!</v>
      </c>
      <c r="CE41" s="195" t="e">
        <f>IF(CD41&gt;=0,IF(CD42&lt;C17,IF(CD41=MAX(CD28:CD41),1,0),0),0)</f>
        <v>#DIV/0!</v>
      </c>
      <c r="CF41" s="195" t="e">
        <f>BO41+BQ41+BS41+BU41+BW41+BY41+CA41+CC41+CE41</f>
        <v>#DIV/0!</v>
      </c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6"/>
      <c r="CR41" s="136"/>
      <c r="CS41" s="136"/>
      <c r="CT41" s="136"/>
      <c r="CU41" s="136"/>
      <c r="CV41" s="136"/>
    </row>
    <row r="42" spans="2:100" ht="12">
      <c r="B42" s="241" t="s">
        <v>108</v>
      </c>
      <c r="C42" s="242">
        <f aca="true" t="shared" si="41" ref="C42:J42">SUM(C28:C41)</f>
        <v>0</v>
      </c>
      <c r="D42" s="243">
        <f t="shared" si="41"/>
        <v>0</v>
      </c>
      <c r="E42" s="242">
        <f t="shared" si="41"/>
        <v>0</v>
      </c>
      <c r="F42" s="242">
        <f t="shared" si="41"/>
        <v>0</v>
      </c>
      <c r="G42" s="244">
        <f t="shared" si="41"/>
        <v>0</v>
      </c>
      <c r="H42" s="242">
        <f t="shared" si="41"/>
        <v>0</v>
      </c>
      <c r="I42" s="242">
        <f t="shared" si="41"/>
        <v>0</v>
      </c>
      <c r="J42" s="118">
        <f t="shared" si="41"/>
        <v>0</v>
      </c>
      <c r="K42" s="20"/>
      <c r="L42" s="135"/>
      <c r="M42" s="135"/>
      <c r="N42" s="198" t="e">
        <f>ROUND(SUM(N28:N41),0)</f>
        <v>#DIV/0!</v>
      </c>
      <c r="O42" s="198">
        <f>SUM(O28:O41)</f>
        <v>0</v>
      </c>
      <c r="P42" s="199"/>
      <c r="Q42" s="245" t="e">
        <f>ROUND(SUM(Q28:Q41),0)</f>
        <v>#DIV/0!</v>
      </c>
      <c r="R42" s="223">
        <f>IF(C42&lt;&gt;0,(Q42*P42),0)</f>
        <v>0</v>
      </c>
      <c r="S42" s="195">
        <f>SUM(S28:S41)</f>
        <v>0</v>
      </c>
      <c r="T42" s="133">
        <f>S42</f>
        <v>0</v>
      </c>
      <c r="U42" s="133">
        <f>SUM(U28:U41)</f>
        <v>0</v>
      </c>
      <c r="V42" s="150">
        <f>T42+U42</f>
        <v>0</v>
      </c>
      <c r="W42" s="133">
        <f>SUM(W28:W41)</f>
        <v>0</v>
      </c>
      <c r="X42" s="150">
        <f>V42+W42</f>
        <v>0</v>
      </c>
      <c r="Y42" s="133">
        <f>SUM(Y28:Y41)</f>
        <v>0</v>
      </c>
      <c r="Z42" s="150">
        <f>X42+Y42</f>
        <v>0</v>
      </c>
      <c r="AA42" s="133">
        <f>SUM(AA28:AA41)</f>
        <v>0</v>
      </c>
      <c r="AB42" s="150">
        <f>Z42+AA42</f>
        <v>0</v>
      </c>
      <c r="AC42" s="133">
        <f>SUM(AC28:AC41)</f>
        <v>0</v>
      </c>
      <c r="AD42" s="133">
        <f>AB42+AC42</f>
        <v>0</v>
      </c>
      <c r="AE42" s="133">
        <f>SUM(AE28:AE41)</f>
        <v>0</v>
      </c>
      <c r="AF42" s="133">
        <f>AD42+AE42</f>
        <v>0</v>
      </c>
      <c r="AG42" s="133">
        <f>SUM(AG28:AG41)</f>
        <v>0</v>
      </c>
      <c r="AH42" s="133">
        <f>AF42+AG42</f>
        <v>0</v>
      </c>
      <c r="AI42" s="133">
        <f>SUM(AI28:AI41)</f>
        <v>0</v>
      </c>
      <c r="AJ42" s="133">
        <f>AH42+AI42</f>
        <v>0</v>
      </c>
      <c r="AK42" s="133">
        <f>SUM(AK28:AK41)</f>
        <v>0</v>
      </c>
      <c r="AL42" s="133">
        <f>AJ42+AK42</f>
        <v>0</v>
      </c>
      <c r="AM42" s="133"/>
      <c r="AN42" s="133"/>
      <c r="AO42" s="195"/>
      <c r="AP42" s="133" t="e">
        <f>ROUND(SUM(AP28:AP41),0)</f>
        <v>#DIV/0!</v>
      </c>
      <c r="AQ42" s="195" t="e">
        <f>AP42*AO42</f>
        <v>#DIV/0!</v>
      </c>
      <c r="AR42" s="150" t="e">
        <f>SUM(AR28:AR41)</f>
        <v>#DIV/0!</v>
      </c>
      <c r="AS42" s="150" t="e">
        <f>AR42</f>
        <v>#DIV/0!</v>
      </c>
      <c r="AT42" s="133" t="e">
        <f>SUM(AT28:AT41)</f>
        <v>#DIV/0!</v>
      </c>
      <c r="AU42" s="133" t="e">
        <f>AS42+AT42</f>
        <v>#DIV/0!</v>
      </c>
      <c r="AV42" s="133" t="e">
        <f>SUM(AV28:AV41)</f>
        <v>#DIV/0!</v>
      </c>
      <c r="AW42" s="150" t="e">
        <f>AU42+AV42</f>
        <v>#DIV/0!</v>
      </c>
      <c r="AX42" s="133" t="e">
        <f>SUM(AX28:AX41)</f>
        <v>#DIV/0!</v>
      </c>
      <c r="AY42" s="133" t="e">
        <f>AW42+AX42</f>
        <v>#DIV/0!</v>
      </c>
      <c r="AZ42" s="133" t="e">
        <f>SUM(AZ28:AZ41)</f>
        <v>#DIV/0!</v>
      </c>
      <c r="BA42" s="133" t="e">
        <f>AY42+AZ42</f>
        <v>#DIV/0!</v>
      </c>
      <c r="BB42" s="133" t="e">
        <f>SUM(BB28:BB41)</f>
        <v>#DIV/0!</v>
      </c>
      <c r="BC42" s="133" t="e">
        <f>BA42+BB42</f>
        <v>#DIV/0!</v>
      </c>
      <c r="BD42" s="133" t="e">
        <f>SUM(BD28:BD41)</f>
        <v>#DIV/0!</v>
      </c>
      <c r="BE42" s="133" t="e">
        <f>BC42+BD42</f>
        <v>#DIV/0!</v>
      </c>
      <c r="BF42" s="133" t="e">
        <f>SUM(BF28:BF41)</f>
        <v>#DIV/0!</v>
      </c>
      <c r="BG42" s="133" t="e">
        <f>BE42+BF42</f>
        <v>#DIV/0!</v>
      </c>
      <c r="BH42" s="133" t="e">
        <f>SUM(BH28:BH41)</f>
        <v>#DIV/0!</v>
      </c>
      <c r="BI42" s="133" t="e">
        <f>BG42+BH42</f>
        <v>#DIV/0!</v>
      </c>
      <c r="BJ42" s="133" t="e">
        <f>SUM(BJ28:BJ41)</f>
        <v>#DIV/0!</v>
      </c>
      <c r="BK42" s="133" t="e">
        <f>BI42+BJ42</f>
        <v>#DIV/0!</v>
      </c>
      <c r="BL42" s="133" t="e">
        <f>SUM(BL28:BL41)</f>
        <v>#DIV/0!</v>
      </c>
      <c r="BM42" s="195" t="e">
        <f>AR42+AT42+AV42+AX42+AZ42+BB42+BD42+BF42+BH42+BJ42+BL42</f>
        <v>#DIV/0!</v>
      </c>
      <c r="BN42" s="195" t="e">
        <f>ROUND(SUM(BN28:BN41),0)</f>
        <v>#DIV/0!</v>
      </c>
      <c r="BO42" s="133" t="e">
        <f>SUM(BO28:BO41)</f>
        <v>#DIV/0!</v>
      </c>
      <c r="BP42" s="133" t="e">
        <f>BO42</f>
        <v>#DIV/0!</v>
      </c>
      <c r="BQ42" s="133" t="e">
        <f>SUM(BQ28:BQ41)</f>
        <v>#DIV/0!</v>
      </c>
      <c r="BR42" s="133" t="e">
        <f>BP42+BQ42</f>
        <v>#DIV/0!</v>
      </c>
      <c r="BS42" s="133" t="e">
        <f>SUM(BS28:BS41)</f>
        <v>#DIV/0!</v>
      </c>
      <c r="BT42" s="133" t="e">
        <f>BR42+BS42</f>
        <v>#DIV/0!</v>
      </c>
      <c r="BU42" s="133" t="e">
        <f>SUM(BU28:BU41)</f>
        <v>#DIV/0!</v>
      </c>
      <c r="BV42" s="133" t="e">
        <f>BT42+BU42</f>
        <v>#DIV/0!</v>
      </c>
      <c r="BW42" s="133" t="e">
        <f>SUM(BW28:BW41)</f>
        <v>#DIV/0!</v>
      </c>
      <c r="BX42" s="133" t="e">
        <f>BV42+BW42</f>
        <v>#DIV/0!</v>
      </c>
      <c r="BY42" s="133" t="e">
        <f>SUM(BY28:BY41)</f>
        <v>#DIV/0!</v>
      </c>
      <c r="BZ42" s="133" t="e">
        <f>BX42+BY42</f>
        <v>#DIV/0!</v>
      </c>
      <c r="CA42" s="133" t="e">
        <f>SUM(CA28:CA41)</f>
        <v>#DIV/0!</v>
      </c>
      <c r="CB42" s="133" t="e">
        <f>BZ42+CA42</f>
        <v>#DIV/0!</v>
      </c>
      <c r="CC42" s="133" t="e">
        <f>SUM(CC28:CC41)</f>
        <v>#DIV/0!</v>
      </c>
      <c r="CD42" s="133" t="e">
        <f>CB42+CC42</f>
        <v>#DIV/0!</v>
      </c>
      <c r="CE42" s="133" t="e">
        <f>SUM(CE28:CE41)</f>
        <v>#DIV/0!</v>
      </c>
      <c r="CF42" s="195" t="e">
        <f>BO42+BQ42+BS42+BU42+BW42+BY42+CA42+CC42+CE42</f>
        <v>#DIV/0!</v>
      </c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6"/>
      <c r="CR42" s="136"/>
      <c r="CS42" s="136"/>
      <c r="CT42" s="136"/>
      <c r="CU42" s="136"/>
      <c r="CV42" s="136"/>
    </row>
    <row r="43" spans="11:100" ht="12">
      <c r="K43" s="20"/>
      <c r="L43" s="135"/>
      <c r="M43" s="135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6"/>
      <c r="CR43" s="136"/>
      <c r="CS43" s="136"/>
      <c r="CT43" s="136"/>
      <c r="CU43" s="136"/>
      <c r="CV43" s="136"/>
    </row>
    <row r="44" spans="3:100" ht="12">
      <c r="C44" s="230"/>
      <c r="D44" t="str">
        <f>IF(C11-D42&lt;&gt;0,C11-D42," ")</f>
        <v> </v>
      </c>
      <c r="E44" t="str">
        <f>IF(C12-E42&lt;&gt;0,C12-E42," ")</f>
        <v> </v>
      </c>
      <c r="F44" t="str">
        <f>IF(C13-F42&lt;&gt;0,C13-F42," ")</f>
        <v> </v>
      </c>
      <c r="G44" t="str">
        <f>IF(C14-G42&lt;&gt;0,C14-G42," ")</f>
        <v> </v>
      </c>
      <c r="I44" s="246" t="s">
        <v>109</v>
      </c>
      <c r="J44" s="130">
        <f>C18-SUM(D42:J42)</f>
        <v>0</v>
      </c>
      <c r="K44" s="20"/>
      <c r="L44" s="135"/>
      <c r="M44" s="135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6"/>
      <c r="CR44" s="136"/>
      <c r="CS44" s="136"/>
      <c r="CT44" s="136"/>
      <c r="CU44" s="136"/>
      <c r="CV44" s="136"/>
    </row>
    <row r="45" spans="11:100" ht="12">
      <c r="K45" s="20"/>
      <c r="L45" s="135"/>
      <c r="M45" s="135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6"/>
      <c r="CR45" s="136"/>
      <c r="CS45" s="136"/>
      <c r="CT45" s="136"/>
      <c r="CU45" s="136"/>
      <c r="CV45" s="136"/>
    </row>
    <row r="46" spans="2:100" s="188" customFormat="1" ht="12">
      <c r="B46" s="247" t="str">
        <f>IF(D44&lt;&gt;" ","Fehler in Spalte D! Bitte vorhendene mit vergebenen Preisen überprüfen!"," ")</f>
        <v> </v>
      </c>
      <c r="D46"/>
      <c r="L46" s="189"/>
      <c r="M46" s="189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91"/>
      <c r="CR46" s="191"/>
      <c r="CS46" s="191"/>
      <c r="CT46" s="191"/>
      <c r="CU46" s="191"/>
      <c r="CV46" s="191"/>
    </row>
    <row r="47" spans="2:100" s="188" customFormat="1" ht="9.75">
      <c r="B47" s="247" t="str">
        <f>IF(E44&lt;&gt;" ","Fehler in Spalte E! Bitte vorhendene mit vergebenen Preisen überprüfen!"," ")</f>
        <v> </v>
      </c>
      <c r="L47" s="189"/>
      <c r="M47" s="189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191"/>
      <c r="CR47" s="191"/>
      <c r="CS47" s="191"/>
      <c r="CT47" s="191"/>
      <c r="CU47" s="191"/>
      <c r="CV47" s="191"/>
    </row>
    <row r="48" spans="2:100" s="188" customFormat="1" ht="9.75">
      <c r="B48" s="247" t="str">
        <f>IF(F44&lt;&gt;" ","Fehler in Spalte F! Bitte vorhendene mit vergebenen Preisen überprüfen!"," ")</f>
        <v> </v>
      </c>
      <c r="L48" s="189"/>
      <c r="M48" s="189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91"/>
      <c r="CR48" s="191"/>
      <c r="CS48" s="191"/>
      <c r="CT48" s="191"/>
      <c r="CU48" s="191"/>
      <c r="CV48" s="191"/>
    </row>
    <row r="49" spans="2:100" s="188" customFormat="1" ht="9.75">
      <c r="B49" s="247" t="str">
        <f>IF(G44&lt;&gt;" ","Fehler in Spalte G! Bitte vorhendene mit vergebenen Preisen überprüfen!"," ")</f>
        <v> </v>
      </c>
      <c r="L49" s="189"/>
      <c r="M49" s="189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91"/>
      <c r="CR49" s="191"/>
      <c r="CS49" s="191"/>
      <c r="CT49" s="191"/>
      <c r="CU49" s="191"/>
      <c r="CV49" s="191"/>
    </row>
    <row r="50" spans="12:100" ht="12">
      <c r="L50" s="135"/>
      <c r="M50" s="135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6"/>
      <c r="CR50" s="136"/>
      <c r="CS50" s="136"/>
      <c r="CT50" s="136"/>
      <c r="CU50" s="136"/>
      <c r="CV50" s="136"/>
    </row>
    <row r="51" spans="1:100" ht="12">
      <c r="A51" s="248"/>
      <c r="B51" s="248"/>
      <c r="C51" s="248"/>
      <c r="D51" s="248"/>
      <c r="E51" s="248"/>
      <c r="F51" s="248"/>
      <c r="G51" s="248"/>
      <c r="H51" s="248" t="s">
        <v>75</v>
      </c>
      <c r="I51" s="248"/>
      <c r="J51" s="248"/>
      <c r="K51" s="248"/>
      <c r="L51" s="135"/>
      <c r="M51" s="135"/>
      <c r="N51" s="133"/>
      <c r="O51" s="133"/>
      <c r="P51" s="133"/>
      <c r="Q51" s="133"/>
      <c r="R51" s="223" t="e">
        <f>C26/D17</f>
        <v>#DIV/0!</v>
      </c>
      <c r="S51" s="223">
        <f>IF(C39&lt;&gt;0,R51*Q39,0)</f>
        <v>0</v>
      </c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6"/>
      <c r="CR51" s="136"/>
      <c r="CS51" s="136"/>
      <c r="CT51" s="136"/>
      <c r="CU51" s="136"/>
      <c r="CV51" s="136"/>
    </row>
    <row r="52" spans="12:100" ht="12">
      <c r="L52" s="135"/>
      <c r="M52" s="135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6"/>
      <c r="CR52" s="136"/>
      <c r="CS52" s="136"/>
      <c r="CT52" s="136"/>
      <c r="CU52" s="136"/>
      <c r="CV52" s="136"/>
    </row>
    <row r="53" spans="12:100" ht="12">
      <c r="L53" s="135"/>
      <c r="M53" s="135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6"/>
      <c r="CR53" s="136"/>
      <c r="CS53" s="136"/>
      <c r="CT53" s="136"/>
      <c r="CU53" s="136"/>
      <c r="CV53" s="136"/>
    </row>
    <row r="54" spans="12:100" ht="12">
      <c r="L54" s="135"/>
      <c r="M54" s="135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6"/>
      <c r="CR54" s="136"/>
      <c r="CS54" s="136"/>
      <c r="CT54" s="136"/>
      <c r="CU54" s="136"/>
      <c r="CV54" s="136"/>
    </row>
    <row r="55" spans="12:100" ht="12">
      <c r="L55" s="135"/>
      <c r="M55" s="135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6"/>
      <c r="CR55" s="136"/>
      <c r="CS55" s="136"/>
      <c r="CT55" s="136"/>
      <c r="CU55" s="136"/>
      <c r="CV55" s="136"/>
    </row>
    <row r="56" spans="12:94" ht="12">
      <c r="L56" s="135"/>
      <c r="M56" s="135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</row>
    <row r="57" spans="12:94" ht="12">
      <c r="L57" s="135"/>
      <c r="M57" s="135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</row>
  </sheetData>
  <sheetProtection selectLockedCells="1" selectUnlockedCells="1"/>
  <mergeCells count="13">
    <mergeCell ref="D24:G24"/>
    <mergeCell ref="H24:J24"/>
    <mergeCell ref="P24:AN24"/>
    <mergeCell ref="AO24:BM24"/>
    <mergeCell ref="BN24:CF24"/>
    <mergeCell ref="D25:G25"/>
    <mergeCell ref="H25:J25"/>
    <mergeCell ref="A2:K2"/>
    <mergeCell ref="A4:K4"/>
    <mergeCell ref="D10:F10"/>
    <mergeCell ref="A23:K23"/>
    <mergeCell ref="AO23:BM23"/>
    <mergeCell ref="BN23:CF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F27" sqref="F27"/>
    </sheetView>
  </sheetViews>
  <sheetFormatPr defaultColWidth="11.57421875" defaultRowHeight="12.75"/>
  <cols>
    <col min="1" max="1" width="7.8515625" style="0" customWidth="1"/>
    <col min="2" max="2" width="15.28125" style="0" customWidth="1"/>
    <col min="3" max="3" width="14.00390625" style="0" customWidth="1"/>
    <col min="4" max="5" width="11.421875" style="0" customWidth="1"/>
    <col min="6" max="6" width="13.28125" style="0" customWidth="1"/>
    <col min="7" max="7" width="13.00390625" style="0" customWidth="1"/>
    <col min="8" max="16384" width="11.421875" style="0" customWidth="1"/>
  </cols>
  <sheetData>
    <row r="1" ht="12">
      <c r="D1" s="119" t="str">
        <f>Meldungen!E1</f>
        <v> </v>
      </c>
    </row>
    <row r="2" s="249" customFormat="1" ht="19.5">
      <c r="D2" s="250" t="s">
        <v>110</v>
      </c>
    </row>
    <row r="3" spans="1:7" ht="15">
      <c r="A3" s="89"/>
      <c r="B3" s="89"/>
      <c r="C3" s="89"/>
      <c r="D3" s="89"/>
      <c r="E3" s="89"/>
      <c r="F3" s="89"/>
      <c r="G3" s="89"/>
    </row>
    <row r="4" spans="1:7" ht="15">
      <c r="A4" s="251"/>
      <c r="B4" s="251"/>
      <c r="C4" s="251"/>
      <c r="D4" s="252" t="str">
        <f>Meldungen!B7</f>
        <v>ZG-Klasse 1</v>
      </c>
      <c r="E4" s="251"/>
      <c r="F4" s="251"/>
      <c r="G4" s="251"/>
    </row>
    <row r="5" spans="1:7" ht="15">
      <c r="A5" s="251"/>
      <c r="B5" s="251"/>
      <c r="C5" s="251"/>
      <c r="D5" s="252" t="str">
        <f>Meldungen!B8</f>
        <v>Weiße Rassen</v>
      </c>
      <c r="E5" s="251"/>
      <c r="F5" s="251"/>
      <c r="G5" s="251"/>
    </row>
    <row r="6" spans="1:7" ht="15">
      <c r="A6" s="251"/>
      <c r="B6" s="251"/>
      <c r="C6" s="251"/>
      <c r="D6" s="252">
        <f>Meldungen!C52</f>
        <v>0</v>
      </c>
      <c r="E6" s="251"/>
      <c r="F6" s="251"/>
      <c r="G6" s="251"/>
    </row>
    <row r="7" spans="1:7" ht="15">
      <c r="A7" s="251"/>
      <c r="B7" s="251"/>
      <c r="C7" s="251"/>
      <c r="D7" s="251"/>
      <c r="E7" s="251"/>
      <c r="F7" s="251"/>
      <c r="G7" s="251"/>
    </row>
    <row r="8" spans="1:7" ht="15">
      <c r="A8" s="251"/>
      <c r="B8" s="251" t="s">
        <v>111</v>
      </c>
      <c r="C8" s="251">
        <f>Preisvergabe!D26</f>
        <v>0</v>
      </c>
      <c r="D8" s="253">
        <f>Preisvergabe!D28</f>
        <v>0</v>
      </c>
      <c r="E8" s="251">
        <f>Preisvergabe!E26</f>
        <v>0</v>
      </c>
      <c r="F8" s="253">
        <f>Preisvergabe!E28</f>
        <v>0</v>
      </c>
      <c r="G8" s="251"/>
    </row>
    <row r="9" spans="1:7" ht="15">
      <c r="A9" s="251"/>
      <c r="B9" s="251"/>
      <c r="C9" s="251">
        <f>Preisvergabe!F26</f>
        <v>0</v>
      </c>
      <c r="D9" s="253">
        <f>Preisvergabe!F29</f>
        <v>0</v>
      </c>
      <c r="E9" s="251">
        <f>Preisvergabe!G26</f>
        <v>0</v>
      </c>
      <c r="F9" s="253">
        <f>Preisvergabe!G29</f>
        <v>0</v>
      </c>
      <c r="G9" s="251"/>
    </row>
    <row r="10" spans="1:7" ht="15">
      <c r="A10" s="251"/>
      <c r="B10" s="251"/>
      <c r="C10" s="251">
        <f>Preisvergabe!H26</f>
        <v>0</v>
      </c>
      <c r="D10" s="253" t="str">
        <f>Preisvergabe!H28</f>
        <v> </v>
      </c>
      <c r="E10" s="251">
        <f>Preisvergabe!I26</f>
        <v>0</v>
      </c>
      <c r="F10" s="253" t="str">
        <f>Preisvergabe!I28</f>
        <v> </v>
      </c>
      <c r="G10" s="251"/>
    </row>
    <row r="11" spans="1:7" ht="15">
      <c r="A11" s="251"/>
      <c r="B11" s="251"/>
      <c r="C11" s="251">
        <f>Preisvergabe!J26</f>
        <v>0</v>
      </c>
      <c r="D11" s="253" t="str">
        <f>Preisvergabe!J28</f>
        <v> </v>
      </c>
      <c r="E11" s="251"/>
      <c r="F11" s="251"/>
      <c r="G11" s="251"/>
    </row>
    <row r="12" spans="1:7" ht="15">
      <c r="A12" s="251"/>
      <c r="B12" s="251"/>
      <c r="C12" s="251"/>
      <c r="D12" s="253"/>
      <c r="E12" s="251"/>
      <c r="F12" s="251"/>
      <c r="G12" s="251"/>
    </row>
    <row r="13" spans="1:7" ht="15">
      <c r="A13" s="251"/>
      <c r="B13" s="254" t="s">
        <v>112</v>
      </c>
      <c r="C13" s="90" t="s">
        <v>70</v>
      </c>
      <c r="D13" s="90"/>
      <c r="E13" s="90" t="s">
        <v>113</v>
      </c>
      <c r="F13" s="90" t="s">
        <v>114</v>
      </c>
      <c r="G13" s="90" t="s">
        <v>115</v>
      </c>
    </row>
    <row r="14" spans="1:7" ht="15">
      <c r="A14" s="251"/>
      <c r="B14" s="251" t="str">
        <f>IF(Meldungen!C10=0,"  ",Meldungen!B10)</f>
        <v>  </v>
      </c>
      <c r="C14" s="252" t="str">
        <f>IF(Meldungen!C10=0," ",Meldungen!C10)</f>
        <v> </v>
      </c>
      <c r="D14" s="252"/>
      <c r="E14" s="90"/>
      <c r="F14" s="90"/>
      <c r="G14" s="90"/>
    </row>
    <row r="15" spans="1:7" ht="15">
      <c r="A15" s="251"/>
      <c r="B15" s="251" t="str">
        <f>IF(Meldungen!C12=0,"  ",Meldungen!B12)</f>
        <v>  </v>
      </c>
      <c r="C15" s="252" t="str">
        <f>IF(Meldungen!C12=0," ",Meldungen!C12)</f>
        <v> </v>
      </c>
      <c r="D15" s="252"/>
      <c r="E15" s="90"/>
      <c r="F15" s="90"/>
      <c r="G15" s="90"/>
    </row>
    <row r="16" spans="1:7" ht="15">
      <c r="A16" s="251"/>
      <c r="B16" s="251" t="str">
        <f>IF(Meldungen!C13=0,"  ",Meldungen!B13)</f>
        <v>  </v>
      </c>
      <c r="C16" s="252" t="str">
        <f>IF(Meldungen!C13=0," ",Meldungen!C13)</f>
        <v> </v>
      </c>
      <c r="D16" s="252"/>
      <c r="E16" s="90"/>
      <c r="F16" s="90"/>
      <c r="G16" s="90"/>
    </row>
    <row r="17" spans="1:7" ht="15">
      <c r="A17" s="251"/>
      <c r="B17" s="251" t="str">
        <f>IF(Meldungen!C14=0,"  ",Meldungen!B14)</f>
        <v>  </v>
      </c>
      <c r="C17" s="252" t="str">
        <f>IF(Meldungen!C14=0," ",Meldungen!C14)</f>
        <v> </v>
      </c>
      <c r="D17" s="252"/>
      <c r="E17" s="90"/>
      <c r="F17" s="90"/>
      <c r="G17" s="90"/>
    </row>
    <row r="18" spans="1:7" ht="15">
      <c r="A18" s="251"/>
      <c r="B18" s="251" t="str">
        <f>IF(Meldungen!C15=0,"  ",Meldungen!B15)</f>
        <v>  </v>
      </c>
      <c r="C18" s="252" t="str">
        <f>IF(Meldungen!C15=0," ",Meldungen!C15)</f>
        <v> </v>
      </c>
      <c r="D18" s="252"/>
      <c r="E18" s="90"/>
      <c r="F18" s="90"/>
      <c r="G18" s="90"/>
    </row>
    <row r="19" spans="1:7" ht="15">
      <c r="A19" s="251"/>
      <c r="B19" s="251" t="str">
        <f>IF(Meldungen!C16=0,"  ",Meldungen!B16)</f>
        <v>  </v>
      </c>
      <c r="C19" s="252" t="str">
        <f>IF(Meldungen!C16=0," ",Meldungen!C16)</f>
        <v> </v>
      </c>
      <c r="D19" s="252"/>
      <c r="E19" s="90"/>
      <c r="F19" s="90"/>
      <c r="G19" s="90"/>
    </row>
    <row r="20" spans="1:7" ht="15">
      <c r="A20" s="251"/>
      <c r="B20" s="251" t="str">
        <f>IF(Meldungen!C17=0,"  ",Meldungen!B17)</f>
        <v>  </v>
      </c>
      <c r="C20" s="252" t="str">
        <f>IF(Meldungen!C17=0," ",Meldungen!C17)</f>
        <v> </v>
      </c>
      <c r="D20" s="252"/>
      <c r="E20" s="90"/>
      <c r="F20" s="90"/>
      <c r="G20" s="90"/>
    </row>
    <row r="21" spans="1:7" ht="15">
      <c r="A21" s="251"/>
      <c r="B21" s="251" t="str">
        <f>IF(Meldungen!C18=0,"  ",Meldungen!B18)</f>
        <v>  </v>
      </c>
      <c r="C21" s="252" t="str">
        <f>IF(Meldungen!C18=0," ",Meldungen!C18)</f>
        <v> </v>
      </c>
      <c r="D21" s="252"/>
      <c r="E21" s="90"/>
      <c r="F21" s="90"/>
      <c r="G21" s="90"/>
    </row>
    <row r="22" spans="1:7" ht="15">
      <c r="A22" s="251"/>
      <c r="B22" s="251" t="str">
        <f>IF(Meldungen!C19=0,"  ",Meldungen!B19)</f>
        <v>  </v>
      </c>
      <c r="C22" s="252" t="str">
        <f>IF(Meldungen!C19=0," ",Meldungen!C19)</f>
        <v> </v>
      </c>
      <c r="D22" s="252"/>
      <c r="E22" s="90"/>
      <c r="F22" s="90"/>
      <c r="G22" s="90"/>
    </row>
    <row r="23" spans="1:7" ht="15">
      <c r="A23" s="251"/>
      <c r="B23" s="251" t="str">
        <f>IF(Meldungen!C20=0,"  ",Meldungen!B20)</f>
        <v>  </v>
      </c>
      <c r="C23" s="252" t="str">
        <f>IF(Meldungen!C20=0," ",Meldungen!C20)</f>
        <v> </v>
      </c>
      <c r="D23" s="252"/>
      <c r="E23" s="90"/>
      <c r="F23" s="90"/>
      <c r="G23" s="90"/>
    </row>
    <row r="24" spans="1:7" ht="15">
      <c r="A24" s="251"/>
      <c r="B24" s="251" t="str">
        <f>IF(Meldungen!C21=0,"  ",Meldungen!B21)</f>
        <v>  </v>
      </c>
      <c r="C24" s="252" t="str">
        <f>IF(Meldungen!C21=0," ",Meldungen!C21)</f>
        <v> </v>
      </c>
      <c r="D24" s="252"/>
      <c r="E24" s="90"/>
      <c r="F24" s="90"/>
      <c r="G24" s="90"/>
    </row>
    <row r="25" spans="1:7" ht="15">
      <c r="A25" s="251"/>
      <c r="B25" s="251" t="str">
        <f>IF(Meldungen!C22=0,"  ",Meldungen!B22)</f>
        <v>  </v>
      </c>
      <c r="C25" s="252" t="str">
        <f>IF(Meldungen!C22=0," ",Meldungen!C22)</f>
        <v> </v>
      </c>
      <c r="D25" s="252"/>
      <c r="E25" s="90"/>
      <c r="F25" s="90"/>
      <c r="G25" s="90"/>
    </row>
    <row r="26" spans="1:7" ht="15">
      <c r="A26" s="251"/>
      <c r="B26" s="251" t="str">
        <f>IF(Meldungen!C23=0,"  ",Meldungen!B23)</f>
        <v>  </v>
      </c>
      <c r="C26" s="252" t="str">
        <f>IF(Meldungen!C23=0," ",Meldungen!C23)</f>
        <v> </v>
      </c>
      <c r="D26" s="252"/>
      <c r="E26" s="90"/>
      <c r="F26" s="90"/>
      <c r="G26" s="90"/>
    </row>
    <row r="27" spans="1:7" ht="15">
      <c r="A27" s="251"/>
      <c r="B27" s="251" t="str">
        <f>IF(Meldungen!C24=0,"  ",Meldungen!B24)</f>
        <v>  </v>
      </c>
      <c r="C27" s="252" t="str">
        <f>IF(Meldungen!C24=0," ",Meldungen!C24)</f>
        <v> </v>
      </c>
      <c r="D27" s="252"/>
      <c r="E27" s="90"/>
      <c r="F27" s="90"/>
      <c r="G27" s="90"/>
    </row>
    <row r="28" spans="1:7" ht="15">
      <c r="A28" s="251"/>
      <c r="B28" s="251" t="str">
        <f>IF(Meldungen!C25=0,"  ",Meldungen!B25)</f>
        <v>  </v>
      </c>
      <c r="C28" s="252" t="str">
        <f>IF(Meldungen!C25=0," ",Meldungen!C25)</f>
        <v> </v>
      </c>
      <c r="D28" s="252"/>
      <c r="E28" s="90"/>
      <c r="F28" s="90"/>
      <c r="G28" s="90"/>
    </row>
    <row r="29" spans="1:7" ht="15">
      <c r="A29" s="251"/>
      <c r="B29" s="251" t="str">
        <f>IF(Meldungen!C26=0,"  ",Meldungen!B26)</f>
        <v>  </v>
      </c>
      <c r="C29" s="252" t="str">
        <f>IF(Meldungen!C26=0," ",Meldungen!C26)</f>
        <v> </v>
      </c>
      <c r="D29" s="252"/>
      <c r="E29" s="90"/>
      <c r="F29" s="90"/>
      <c r="G29" s="90"/>
    </row>
    <row r="30" spans="1:7" ht="15">
      <c r="A30" s="251"/>
      <c r="B30" s="251" t="str">
        <f>IF(Meldungen!C27=0,"  ",Meldungen!B27)</f>
        <v>  </v>
      </c>
      <c r="C30" s="252" t="str">
        <f>IF(Meldungen!C27=0," ",Meldungen!C27)</f>
        <v> </v>
      </c>
      <c r="D30" s="252"/>
      <c r="E30" s="90"/>
      <c r="F30" s="90"/>
      <c r="G30" s="90"/>
    </row>
    <row r="31" spans="1:7" ht="15">
      <c r="A31" s="251"/>
      <c r="B31" s="251" t="str">
        <f>IF(Meldungen!C28=0,"  ",Meldungen!B28)</f>
        <v>  </v>
      </c>
      <c r="C31" s="252" t="str">
        <f>IF(Meldungen!C28=0," ",Meldungen!C28)</f>
        <v> </v>
      </c>
      <c r="D31" s="252"/>
      <c r="E31" s="90"/>
      <c r="F31" s="90"/>
      <c r="G31" s="90"/>
    </row>
    <row r="32" spans="1:7" ht="15">
      <c r="A32" s="251"/>
      <c r="B32" s="251" t="str">
        <f>IF(Meldungen!C29=0,"  ",Meldungen!B29)</f>
        <v>  </v>
      </c>
      <c r="C32" s="252" t="str">
        <f>IF(Meldungen!C29=0," ",Meldungen!C29)</f>
        <v> </v>
      </c>
      <c r="D32" s="252"/>
      <c r="E32" s="90"/>
      <c r="F32" s="90"/>
      <c r="G32" s="90"/>
    </row>
    <row r="33" spans="1:7" ht="15">
      <c r="A33" s="251"/>
      <c r="B33" s="251" t="str">
        <f>IF(Meldungen!C30=0,"  ",Meldungen!B30)</f>
        <v>  </v>
      </c>
      <c r="C33" s="252" t="str">
        <f>IF(Meldungen!C30=0," ",Meldungen!C30)</f>
        <v> </v>
      </c>
      <c r="D33" s="252"/>
      <c r="E33" s="90"/>
      <c r="F33" s="90"/>
      <c r="G33" s="90"/>
    </row>
    <row r="34" spans="1:7" ht="15">
      <c r="A34" s="251"/>
      <c r="B34" s="251" t="str">
        <f>IF(Meldungen!C31=0,"  ",Meldungen!B31)</f>
        <v>  </v>
      </c>
      <c r="C34" s="252" t="str">
        <f>IF(Meldungen!C31=0," ",Meldungen!C31)</f>
        <v> </v>
      </c>
      <c r="D34" s="252"/>
      <c r="E34" s="90"/>
      <c r="F34" s="90"/>
      <c r="G34" s="90"/>
    </row>
    <row r="35" spans="1:7" ht="15">
      <c r="A35" s="251"/>
      <c r="B35" s="251" t="str">
        <f>IF(Meldungen!C39=0,"  ",Meldungen!B39)</f>
        <v>  </v>
      </c>
      <c r="C35" s="252" t="str">
        <f>IF(Meldungen!C39=0," ",Meldungen!C39)</f>
        <v> </v>
      </c>
      <c r="D35" s="252"/>
      <c r="E35" s="90"/>
      <c r="F35" s="90"/>
      <c r="G35" s="90"/>
    </row>
    <row r="36" spans="1:7" ht="15">
      <c r="A36" s="251"/>
      <c r="B36" s="251" t="str">
        <f>IF(Meldungen!C40=0,"  ",Meldungen!B40)</f>
        <v>  </v>
      </c>
      <c r="C36" s="252" t="str">
        <f>IF(Meldungen!C40=0," ",Meldungen!C40)</f>
        <v> </v>
      </c>
      <c r="D36" s="252"/>
      <c r="E36" s="90"/>
      <c r="F36" s="90"/>
      <c r="G36" s="90"/>
    </row>
    <row r="37" spans="1:7" ht="15">
      <c r="A37" s="251"/>
      <c r="B37" s="251" t="str">
        <f>IF(Meldungen!C41=0,"  ",Meldungen!B41)</f>
        <v>  </v>
      </c>
      <c r="C37" s="252" t="str">
        <f>IF(Meldungen!C41=0," ",Meldungen!C41)</f>
        <v> </v>
      </c>
      <c r="D37" s="252"/>
      <c r="E37" s="90"/>
      <c r="F37" s="90"/>
      <c r="G37" s="90"/>
    </row>
    <row r="38" spans="1:7" ht="15">
      <c r="A38" s="251"/>
      <c r="B38" s="251" t="str">
        <f>IF(Meldungen!C42=0,"  ",Meldungen!B42)</f>
        <v>  </v>
      </c>
      <c r="C38" s="252" t="str">
        <f>IF(Meldungen!C42=0," ",Meldungen!C42)</f>
        <v> </v>
      </c>
      <c r="D38" s="252"/>
      <c r="E38" s="90"/>
      <c r="F38" s="90"/>
      <c r="G38" s="90"/>
    </row>
    <row r="39" spans="1:7" ht="15">
      <c r="A39" s="251"/>
      <c r="B39" s="251" t="str">
        <f>IF(Meldungen!C43=0,"  ",Meldungen!B43)</f>
        <v>  </v>
      </c>
      <c r="C39" s="252" t="str">
        <f>IF(Meldungen!C43=0," ",Meldungen!C43)</f>
        <v> </v>
      </c>
      <c r="D39" s="252"/>
      <c r="E39" s="90"/>
      <c r="F39" s="90"/>
      <c r="G39" s="90"/>
    </row>
    <row r="40" spans="1:7" ht="15">
      <c r="A40" s="251"/>
      <c r="B40" s="251"/>
      <c r="C40" s="252"/>
      <c r="D40" s="252"/>
      <c r="E40" s="87"/>
      <c r="F40" s="87"/>
      <c r="G40" s="87"/>
    </row>
    <row r="41" spans="1:7" ht="15">
      <c r="A41" s="251"/>
      <c r="B41" s="251"/>
      <c r="C41" s="252"/>
      <c r="D41" s="252"/>
      <c r="E41" s="87"/>
      <c r="F41" s="87"/>
      <c r="G41" s="87"/>
    </row>
    <row r="42" spans="1:7" ht="15">
      <c r="A42" s="251"/>
      <c r="B42" s="251"/>
      <c r="C42" s="252"/>
      <c r="D42" s="252"/>
      <c r="E42" s="87"/>
      <c r="F42" s="87"/>
      <c r="G42" s="87"/>
    </row>
    <row r="43" spans="1:7" ht="15">
      <c r="A43" s="251"/>
      <c r="B43" s="251"/>
      <c r="C43" s="252"/>
      <c r="D43" s="252"/>
      <c r="E43" s="87"/>
      <c r="F43" s="87"/>
      <c r="G43" s="87"/>
    </row>
    <row r="44" spans="5:7" ht="12">
      <c r="E44" s="255" t="s">
        <v>116</v>
      </c>
      <c r="F44" s="255" t="s">
        <v>117</v>
      </c>
      <c r="G44" s="25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F27" sqref="F27"/>
    </sheetView>
  </sheetViews>
  <sheetFormatPr defaultColWidth="11.57421875" defaultRowHeight="12.75"/>
  <cols>
    <col min="1" max="1" width="11.8515625" style="0" customWidth="1"/>
    <col min="2" max="2" width="14.421875" style="0" customWidth="1"/>
    <col min="3" max="3" width="13.421875" style="0" customWidth="1"/>
    <col min="4" max="16384" width="11.421875" style="0" customWidth="1"/>
  </cols>
  <sheetData>
    <row r="1" ht="12">
      <c r="D1" s="119" t="str">
        <f>Meldungen!E1</f>
        <v> </v>
      </c>
    </row>
    <row r="2" spans="1:7" ht="19.5">
      <c r="A2" s="249"/>
      <c r="B2" s="249"/>
      <c r="C2" s="249"/>
      <c r="D2" s="250" t="s">
        <v>110</v>
      </c>
      <c r="E2" s="249"/>
      <c r="F2" s="249"/>
      <c r="G2" s="249"/>
    </row>
    <row r="3" spans="1:7" ht="15">
      <c r="A3" s="89"/>
      <c r="B3" s="89"/>
      <c r="C3" s="89"/>
      <c r="D3" s="89"/>
      <c r="E3" s="89"/>
      <c r="F3" s="89"/>
      <c r="G3" s="89"/>
    </row>
    <row r="4" spans="1:7" ht="15">
      <c r="A4" s="251"/>
      <c r="B4" s="251"/>
      <c r="C4" s="251"/>
      <c r="D4" s="252" t="str">
        <f>Meldungen!D7</f>
        <v>ZG-Klasse 2</v>
      </c>
      <c r="E4" s="251"/>
      <c r="F4" s="251"/>
      <c r="G4" s="251"/>
    </row>
    <row r="5" spans="1:7" ht="15">
      <c r="A5" s="251"/>
      <c r="B5" s="251"/>
      <c r="C5" s="251"/>
      <c r="D5" s="252" t="str">
        <f>Meldungen!D8</f>
        <v>Zeichnungsrassen</v>
      </c>
      <c r="E5" s="251"/>
      <c r="F5" s="251"/>
      <c r="G5" s="251"/>
    </row>
    <row r="6" spans="1:7" ht="15">
      <c r="A6" s="251"/>
      <c r="B6" s="251"/>
      <c r="C6" s="251"/>
      <c r="D6" s="252">
        <f>Meldungen!E52</f>
        <v>0</v>
      </c>
      <c r="E6" s="251"/>
      <c r="F6" s="251"/>
      <c r="G6" s="251"/>
    </row>
    <row r="7" spans="1:7" ht="15">
      <c r="A7" s="251"/>
      <c r="B7" s="251"/>
      <c r="C7" s="251"/>
      <c r="D7" s="252"/>
      <c r="E7" s="251"/>
      <c r="F7" s="251"/>
      <c r="G7" s="251"/>
    </row>
    <row r="8" spans="1:7" ht="15">
      <c r="A8" s="251"/>
      <c r="B8" s="251" t="s">
        <v>118</v>
      </c>
      <c r="C8" s="256">
        <f>Preisvergabe!D26</f>
        <v>0</v>
      </c>
      <c r="D8" s="253">
        <f>Preisvergabe!D29</f>
        <v>0</v>
      </c>
      <c r="E8" s="256">
        <f>Preisvergabe!E26</f>
        <v>0</v>
      </c>
      <c r="F8" s="253">
        <f>Preisvergabe!E29</f>
        <v>0</v>
      </c>
      <c r="G8" s="251"/>
    </row>
    <row r="9" spans="1:7" ht="15">
      <c r="A9" s="251"/>
      <c r="B9" s="251"/>
      <c r="C9" s="256">
        <f>Preisvergabe!F26</f>
        <v>0</v>
      </c>
      <c r="D9" s="253">
        <f>Preisvergabe!F29</f>
        <v>0</v>
      </c>
      <c r="E9" s="256">
        <f>Preisvergabe!G26</f>
        <v>0</v>
      </c>
      <c r="F9" s="253">
        <f>Preisvergabe!G29</f>
        <v>0</v>
      </c>
      <c r="G9" s="251"/>
    </row>
    <row r="10" spans="1:7" ht="15">
      <c r="A10" s="251"/>
      <c r="B10" s="251"/>
      <c r="C10" s="256">
        <f>Preisvergabe!H26</f>
        <v>0</v>
      </c>
      <c r="D10" s="253" t="str">
        <f>Preisvergabe!H29</f>
        <v> </v>
      </c>
      <c r="E10" s="256">
        <f>Preisvergabe!I26</f>
        <v>0</v>
      </c>
      <c r="F10" s="253" t="str">
        <f>Preisvergabe!I29</f>
        <v> </v>
      </c>
      <c r="G10" s="251"/>
    </row>
    <row r="11" spans="1:7" ht="15">
      <c r="A11" s="251"/>
      <c r="B11" s="251"/>
      <c r="C11" s="256">
        <f>Preisvergabe!J26</f>
        <v>0</v>
      </c>
      <c r="D11" s="253" t="str">
        <f>Preisvergabe!J29</f>
        <v> </v>
      </c>
      <c r="E11" s="256"/>
      <c r="F11" s="252"/>
      <c r="G11" s="251"/>
    </row>
    <row r="12" spans="1:7" ht="15">
      <c r="A12" s="251"/>
      <c r="B12" s="251"/>
      <c r="C12" s="251"/>
      <c r="D12" s="251"/>
      <c r="E12" s="251"/>
      <c r="F12" s="251"/>
      <c r="G12" s="251"/>
    </row>
    <row r="13" spans="1:7" ht="15">
      <c r="A13" s="251"/>
      <c r="B13" s="254" t="s">
        <v>112</v>
      </c>
      <c r="C13" s="90" t="s">
        <v>70</v>
      </c>
      <c r="D13" s="90"/>
      <c r="E13" s="90" t="s">
        <v>113</v>
      </c>
      <c r="F13" s="90" t="s">
        <v>114</v>
      </c>
      <c r="G13" s="90" t="s">
        <v>115</v>
      </c>
    </row>
    <row r="14" spans="1:7" ht="15">
      <c r="A14" s="251"/>
      <c r="B14" s="251" t="str">
        <f>IF(Meldungen!E10=0," ",Meldungen!D10)</f>
        <v> </v>
      </c>
      <c r="C14" s="252" t="str">
        <f>IF(Meldungen!E10=0," ",Meldungen!E10)</f>
        <v> </v>
      </c>
      <c r="D14" s="252"/>
      <c r="E14" s="90"/>
      <c r="F14" s="90"/>
      <c r="G14" s="90"/>
    </row>
    <row r="15" spans="1:7" ht="15">
      <c r="A15" s="251"/>
      <c r="B15" s="251" t="str">
        <f>IF(Meldungen!E11=0," ",Meldungen!D11)</f>
        <v> </v>
      </c>
      <c r="C15" s="252" t="str">
        <f>IF(Meldungen!E11=0," ",Meldungen!E11)</f>
        <v> </v>
      </c>
      <c r="D15" s="252"/>
      <c r="E15" s="90"/>
      <c r="F15" s="90"/>
      <c r="G15" s="90"/>
    </row>
    <row r="16" spans="1:7" ht="15">
      <c r="A16" s="251"/>
      <c r="B16" s="251" t="str">
        <f>IF(Meldungen!E12=0," ",Meldungen!D12)</f>
        <v> </v>
      </c>
      <c r="C16" s="252" t="str">
        <f>IF(Meldungen!E12=0," ",Meldungen!E12)</f>
        <v> </v>
      </c>
      <c r="D16" s="252"/>
      <c r="E16" s="90"/>
      <c r="F16" s="90"/>
      <c r="G16" s="90"/>
    </row>
    <row r="17" spans="1:7" ht="15">
      <c r="A17" s="251"/>
      <c r="B17" s="251" t="str">
        <f>IF(Meldungen!E13=0," ",Meldungen!D13)</f>
        <v> </v>
      </c>
      <c r="C17" s="252" t="str">
        <f>IF(Meldungen!E13=0," ",Meldungen!E13)</f>
        <v> </v>
      </c>
      <c r="D17" s="252"/>
      <c r="E17" s="90"/>
      <c r="F17" s="90"/>
      <c r="G17" s="90"/>
    </row>
    <row r="18" spans="1:7" ht="15">
      <c r="A18" s="251"/>
      <c r="B18" s="251" t="str">
        <f>IF(Meldungen!E14=0," ",Meldungen!D14)</f>
        <v> </v>
      </c>
      <c r="C18" s="252" t="str">
        <f>IF(Meldungen!E14=0," ",Meldungen!E14)</f>
        <v> </v>
      </c>
      <c r="D18" s="252"/>
      <c r="E18" s="90"/>
      <c r="F18" s="90"/>
      <c r="G18" s="90"/>
    </row>
    <row r="19" spans="1:7" ht="15">
      <c r="A19" s="251"/>
      <c r="B19" s="251" t="str">
        <f>IF(Meldungen!E15=0," ",Meldungen!D15)</f>
        <v> </v>
      </c>
      <c r="C19" s="252" t="str">
        <f>IF(Meldungen!E15=0," ",Meldungen!E15)</f>
        <v> </v>
      </c>
      <c r="D19" s="252"/>
      <c r="E19" s="90"/>
      <c r="F19" s="90"/>
      <c r="G19" s="90"/>
    </row>
    <row r="20" spans="1:7" ht="15">
      <c r="A20" s="251"/>
      <c r="B20" s="251" t="str">
        <f>IF(Meldungen!E16=0," ",Meldungen!D16)</f>
        <v> </v>
      </c>
      <c r="C20" s="252" t="str">
        <f>IF(Meldungen!E16=0," ",Meldungen!E16)</f>
        <v> </v>
      </c>
      <c r="D20" s="252"/>
      <c r="E20" s="90"/>
      <c r="F20" s="90"/>
      <c r="G20" s="90"/>
    </row>
    <row r="21" spans="1:7" ht="15">
      <c r="A21" s="251"/>
      <c r="B21" s="251" t="str">
        <f>IF(Meldungen!E17=0," ",Meldungen!D17)</f>
        <v> </v>
      </c>
      <c r="C21" s="252" t="str">
        <f>IF(Meldungen!E17=0," ",Meldungen!E17)</f>
        <v> </v>
      </c>
      <c r="D21" s="252"/>
      <c r="E21" s="90"/>
      <c r="F21" s="90"/>
      <c r="G21" s="90"/>
    </row>
    <row r="22" spans="1:7" ht="15">
      <c r="A22" s="251"/>
      <c r="B22" s="251" t="str">
        <f>IF(Meldungen!E18=0," ",Meldungen!D18)</f>
        <v> </v>
      </c>
      <c r="C22" s="252" t="str">
        <f>IF(Meldungen!E18=0," ",Meldungen!E18)</f>
        <v> </v>
      </c>
      <c r="D22" s="252"/>
      <c r="E22" s="90"/>
      <c r="F22" s="90"/>
      <c r="G22" s="90"/>
    </row>
    <row r="23" spans="1:7" ht="15">
      <c r="A23" s="251"/>
      <c r="B23" s="251" t="str">
        <f>IF(Meldungen!E19=0," ",Meldungen!D19)</f>
        <v> </v>
      </c>
      <c r="C23" s="252" t="str">
        <f>IF(Meldungen!E19=0," ",Meldungen!E19)</f>
        <v> </v>
      </c>
      <c r="D23" s="252"/>
      <c r="E23" s="90"/>
      <c r="F23" s="90"/>
      <c r="G23" s="90"/>
    </row>
    <row r="24" spans="1:7" ht="15">
      <c r="A24" s="251"/>
      <c r="B24" s="251" t="str">
        <f>IF(Meldungen!E20=0," ",Meldungen!D20)</f>
        <v> </v>
      </c>
      <c r="C24" s="252" t="str">
        <f>IF(Meldungen!E20=0," ",Meldungen!E20)</f>
        <v> </v>
      </c>
      <c r="D24" s="252"/>
      <c r="E24" s="90"/>
      <c r="F24" s="90"/>
      <c r="G24" s="90"/>
    </row>
    <row r="25" spans="1:7" ht="15">
      <c r="A25" s="251"/>
      <c r="B25" s="251" t="str">
        <f>IF(Meldungen!E21=0," ",Meldungen!D21)</f>
        <v> </v>
      </c>
      <c r="C25" s="252" t="str">
        <f>IF(Meldungen!E21=0," ",Meldungen!E21)</f>
        <v> </v>
      </c>
      <c r="D25" s="252"/>
      <c r="E25" s="90"/>
      <c r="F25" s="90"/>
      <c r="G25" s="90"/>
    </row>
    <row r="26" spans="1:7" ht="15">
      <c r="A26" s="251"/>
      <c r="B26" s="251" t="str">
        <f>IF(Meldungen!E22=0," ",Meldungen!D22)</f>
        <v> </v>
      </c>
      <c r="C26" s="252" t="str">
        <f>IF(Meldungen!E22=0," ",Meldungen!E22)</f>
        <v> </v>
      </c>
      <c r="D26" s="252"/>
      <c r="E26" s="90"/>
      <c r="F26" s="90"/>
      <c r="G26" s="90"/>
    </row>
    <row r="27" spans="1:7" ht="15">
      <c r="A27" s="251"/>
      <c r="B27" s="251" t="str">
        <f>IF(Meldungen!E23=0," ",Meldungen!D23)</f>
        <v> </v>
      </c>
      <c r="C27" s="252" t="str">
        <f>IF(Meldungen!E23=0," ",Meldungen!E23)</f>
        <v> </v>
      </c>
      <c r="D27" s="252"/>
      <c r="E27" s="90"/>
      <c r="F27" s="90"/>
      <c r="G27" s="90"/>
    </row>
    <row r="28" spans="1:7" ht="15">
      <c r="A28" s="251"/>
      <c r="B28" s="251" t="str">
        <f>IF(Meldungen!E24=0," ",Meldungen!D24)</f>
        <v> </v>
      </c>
      <c r="C28" s="252" t="str">
        <f>IF(Meldungen!E24=0," ",Meldungen!E24)</f>
        <v> </v>
      </c>
      <c r="D28" s="252"/>
      <c r="E28" s="90"/>
      <c r="F28" s="90"/>
      <c r="G28" s="90"/>
    </row>
    <row r="29" spans="1:7" ht="15">
      <c r="A29" s="251"/>
      <c r="B29" s="251" t="str">
        <f>IF(Meldungen!E25=0," ",Meldungen!D25)</f>
        <v> </v>
      </c>
      <c r="C29" s="252" t="str">
        <f>IF(Meldungen!E25=0," ",Meldungen!E25)</f>
        <v> </v>
      </c>
      <c r="D29" s="252"/>
      <c r="E29" s="90"/>
      <c r="F29" s="90"/>
      <c r="G29" s="90"/>
    </row>
    <row r="30" spans="1:7" ht="15">
      <c r="A30" s="251"/>
      <c r="B30" s="251" t="str">
        <f>IF(Meldungen!E26=0," ",Meldungen!D26)</f>
        <v> </v>
      </c>
      <c r="C30" s="252" t="str">
        <f>IF(Meldungen!E26=0," ",Meldungen!E26)</f>
        <v> </v>
      </c>
      <c r="D30" s="252"/>
      <c r="E30" s="90"/>
      <c r="F30" s="90"/>
      <c r="G30" s="90"/>
    </row>
    <row r="31" spans="1:7" ht="15">
      <c r="A31" s="251"/>
      <c r="B31" s="251" t="str">
        <f>IF(Meldungen!E27=0," ",Meldungen!D27)</f>
        <v> </v>
      </c>
      <c r="C31" s="252" t="str">
        <f>IF(Meldungen!E27=0," ",Meldungen!E27)</f>
        <v> </v>
      </c>
      <c r="D31" s="252"/>
      <c r="E31" s="90"/>
      <c r="F31" s="90"/>
      <c r="G31" s="90"/>
    </row>
    <row r="32" spans="1:7" ht="15">
      <c r="A32" s="251"/>
      <c r="B32" s="251" t="str">
        <f>IF(Meldungen!E28=0," ",Meldungen!D28)</f>
        <v> </v>
      </c>
      <c r="C32" s="252" t="str">
        <f>IF(Meldungen!E28=0," ",Meldungen!E28)</f>
        <v> </v>
      </c>
      <c r="D32" s="252"/>
      <c r="E32" s="90"/>
      <c r="F32" s="90"/>
      <c r="G32" s="90"/>
    </row>
    <row r="33" spans="1:7" ht="15">
      <c r="A33" s="251"/>
      <c r="B33" s="251" t="str">
        <f>IF(Meldungen!E29=0," ",Meldungen!D29)</f>
        <v> </v>
      </c>
      <c r="C33" s="252" t="str">
        <f>IF(Meldungen!E29=0," ",Meldungen!E29)</f>
        <v> </v>
      </c>
      <c r="D33" s="252"/>
      <c r="E33" s="90"/>
      <c r="F33" s="90"/>
      <c r="G33" s="90"/>
    </row>
    <row r="34" spans="1:7" ht="15">
      <c r="A34" s="251"/>
      <c r="B34" s="251" t="str">
        <f>IF(Meldungen!E30=0," ",Meldungen!D30)</f>
        <v> </v>
      </c>
      <c r="C34" s="252" t="str">
        <f>IF(Meldungen!E30=0," ",Meldungen!E30)</f>
        <v> </v>
      </c>
      <c r="D34" s="252"/>
      <c r="E34" s="90"/>
      <c r="F34" s="90"/>
      <c r="G34" s="90"/>
    </row>
    <row r="35" spans="1:7" ht="15">
      <c r="A35" s="251"/>
      <c r="B35" s="251" t="str">
        <f>IF(Meldungen!E31=0," ",Meldungen!D31)</f>
        <v> </v>
      </c>
      <c r="C35" s="252" t="str">
        <f>IF(Meldungen!E31=0," ",Meldungen!E31)</f>
        <v> </v>
      </c>
      <c r="D35" s="252"/>
      <c r="E35" s="90"/>
      <c r="F35" s="90"/>
      <c r="G35" s="90"/>
    </row>
    <row r="36" spans="1:7" ht="15">
      <c r="A36" s="251"/>
      <c r="B36" s="251" t="str">
        <f>IF(Meldungen!E32=0," ",Meldungen!D32)</f>
        <v> </v>
      </c>
      <c r="C36" s="252" t="str">
        <f>IF(Meldungen!E32=0," ",Meldungen!E32)</f>
        <v> </v>
      </c>
      <c r="D36" s="252"/>
      <c r="E36" s="90"/>
      <c r="F36" s="90"/>
      <c r="G36" s="90"/>
    </row>
    <row r="37" spans="1:7" ht="15">
      <c r="A37" s="251"/>
      <c r="B37" s="251" t="str">
        <f>IF(Meldungen!E33=0," ",Meldungen!D33)</f>
        <v> </v>
      </c>
      <c r="C37" s="252" t="str">
        <f>IF(Meldungen!E33=0," ",Meldungen!E33)</f>
        <v> </v>
      </c>
      <c r="D37" s="252"/>
      <c r="E37" s="90"/>
      <c r="F37" s="90"/>
      <c r="G37" s="90"/>
    </row>
    <row r="38" spans="1:7" ht="15">
      <c r="A38" s="251"/>
      <c r="B38" s="251" t="str">
        <f>IF(Meldungen!E34=0," ",Meldungen!D34)</f>
        <v> </v>
      </c>
      <c r="C38" s="252" t="str">
        <f>IF(Meldungen!E34=0," ",Meldungen!E34)</f>
        <v> </v>
      </c>
      <c r="D38" s="252"/>
      <c r="E38" s="90"/>
      <c r="F38" s="90"/>
      <c r="G38" s="90"/>
    </row>
    <row r="39" spans="1:7" ht="15">
      <c r="A39" s="251"/>
      <c r="B39" s="251" t="str">
        <f>IF(Meldungen!E35=0," ",Meldungen!D35)</f>
        <v> </v>
      </c>
      <c r="C39" s="252" t="str">
        <f>IF(Meldungen!E35=0," ",Meldungen!E35)</f>
        <v> </v>
      </c>
      <c r="D39" s="252"/>
      <c r="E39" s="90"/>
      <c r="F39" s="90"/>
      <c r="G39" s="90"/>
    </row>
    <row r="40" spans="1:7" ht="15">
      <c r="A40" s="251"/>
      <c r="B40" s="251"/>
      <c r="C40" s="252"/>
      <c r="D40" s="252"/>
      <c r="E40" s="252"/>
      <c r="F40" s="252"/>
      <c r="G40" s="252"/>
    </row>
    <row r="41" spans="1:7" ht="15">
      <c r="A41" s="251"/>
      <c r="B41" s="251"/>
      <c r="C41" s="252"/>
      <c r="D41" s="252"/>
      <c r="E41" s="252"/>
      <c r="F41" s="252"/>
      <c r="G41" s="252"/>
    </row>
    <row r="42" spans="1:7" ht="15">
      <c r="A42" s="251"/>
      <c r="B42" s="251"/>
      <c r="C42" s="252"/>
      <c r="D42" s="252"/>
      <c r="E42" s="252"/>
      <c r="F42" s="252"/>
      <c r="G42" s="252"/>
    </row>
    <row r="43" spans="5:7" ht="12">
      <c r="E43" s="105"/>
      <c r="F43" s="105"/>
      <c r="G43" s="105"/>
    </row>
    <row r="44" spans="5:6" ht="12">
      <c r="E44" t="s">
        <v>116</v>
      </c>
      <c r="F44" t="s">
        <v>117</v>
      </c>
    </row>
    <row r="45" ht="12">
      <c r="G45" t="s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1">
      <selection activeCell="F27" sqref="F27"/>
    </sheetView>
  </sheetViews>
  <sheetFormatPr defaultColWidth="11.57421875" defaultRowHeight="12.75"/>
  <cols>
    <col min="1" max="1" width="13.00390625" style="0" customWidth="1"/>
    <col min="2" max="2" width="13.140625" style="0" customWidth="1"/>
    <col min="3" max="3" width="13.421875" style="0" customWidth="1"/>
    <col min="4" max="16384" width="11.421875" style="0" customWidth="1"/>
  </cols>
  <sheetData>
    <row r="1" ht="12">
      <c r="D1" s="119" t="str">
        <f>Meldungen!E1</f>
        <v> </v>
      </c>
    </row>
    <row r="2" spans="1:7" ht="19.5">
      <c r="A2" s="249"/>
      <c r="B2" s="249"/>
      <c r="C2" s="249"/>
      <c r="D2" s="250" t="s">
        <v>110</v>
      </c>
      <c r="E2" s="249"/>
      <c r="F2" s="249"/>
      <c r="G2" s="249"/>
    </row>
    <row r="3" spans="1:7" ht="15">
      <c r="A3" s="89"/>
      <c r="B3" s="89"/>
      <c r="C3" s="89"/>
      <c r="D3" s="89"/>
      <c r="E3" s="89"/>
      <c r="F3" s="89"/>
      <c r="G3" s="89"/>
    </row>
    <row r="4" spans="1:7" ht="15">
      <c r="A4" s="251"/>
      <c r="B4" s="251"/>
      <c r="C4" s="251"/>
      <c r="D4" s="252" t="str">
        <f>Meldungen!F7</f>
        <v>ZG-Klasse 3</v>
      </c>
      <c r="E4" s="251"/>
      <c r="F4" s="251"/>
      <c r="G4" s="251"/>
    </row>
    <row r="5" spans="1:7" ht="15">
      <c r="A5" s="251"/>
      <c r="B5" s="251"/>
      <c r="C5" s="251"/>
      <c r="D5" s="252" t="str">
        <f>Meldungen!F8</f>
        <v>Abzeichenrassen</v>
      </c>
      <c r="E5" s="251"/>
      <c r="F5" s="251"/>
      <c r="G5" s="251"/>
    </row>
    <row r="6" spans="1:7" ht="15">
      <c r="A6" s="251"/>
      <c r="B6" s="251"/>
      <c r="C6" s="251"/>
      <c r="D6" s="252">
        <f>Meldungen!G52</f>
        <v>0</v>
      </c>
      <c r="E6" s="251"/>
      <c r="F6" s="251"/>
      <c r="G6" s="251"/>
    </row>
    <row r="7" spans="1:7" ht="15">
      <c r="A7" s="251"/>
      <c r="B7" s="251"/>
      <c r="C7" s="251"/>
      <c r="D7" s="252"/>
      <c r="E7" s="251"/>
      <c r="F7" s="251"/>
      <c r="G7" s="251"/>
    </row>
    <row r="8" spans="1:7" ht="15">
      <c r="A8" s="251"/>
      <c r="B8" s="251" t="s">
        <v>118</v>
      </c>
      <c r="C8" s="251">
        <f>Preisvergabe!D26</f>
        <v>0</v>
      </c>
      <c r="D8" s="257">
        <f>Preisvergabe!D30</f>
        <v>0</v>
      </c>
      <c r="E8" s="251">
        <f>Preisvergabe!E26</f>
        <v>0</v>
      </c>
      <c r="F8" s="257">
        <f>Preisvergabe!E30</f>
        <v>0</v>
      </c>
      <c r="G8" s="251"/>
    </row>
    <row r="9" spans="1:7" ht="15">
      <c r="A9" s="251"/>
      <c r="B9" s="251"/>
      <c r="C9" s="251">
        <f>Preisvergabe!F26</f>
        <v>0</v>
      </c>
      <c r="D9" s="257">
        <f>Preisvergabe!F30</f>
        <v>0</v>
      </c>
      <c r="E9" s="251">
        <f>Preisvergabe!G26</f>
        <v>0</v>
      </c>
      <c r="F9" s="257">
        <f>Preisvergabe!G30</f>
        <v>0</v>
      </c>
      <c r="G9" s="251"/>
    </row>
    <row r="10" spans="1:7" ht="15">
      <c r="A10" s="251"/>
      <c r="B10" s="251"/>
      <c r="C10" s="251">
        <f>Preisvergabe!H26</f>
        <v>0</v>
      </c>
      <c r="D10" s="257" t="str">
        <f>Preisvergabe!H30</f>
        <v> </v>
      </c>
      <c r="E10" s="251">
        <f>Preisvergabe!I26</f>
        <v>0</v>
      </c>
      <c r="F10" s="257" t="str">
        <f>Preisvergabe!I30</f>
        <v> </v>
      </c>
      <c r="G10" s="251"/>
    </row>
    <row r="11" spans="1:7" ht="15">
      <c r="A11" s="251"/>
      <c r="B11" s="251"/>
      <c r="C11" s="251">
        <f>Preisvergabe!J26</f>
        <v>0</v>
      </c>
      <c r="D11" s="257" t="str">
        <f>Preisvergabe!J30</f>
        <v> </v>
      </c>
      <c r="E11" s="251"/>
      <c r="F11" s="257"/>
      <c r="G11" s="251"/>
    </row>
    <row r="12" spans="1:7" ht="15">
      <c r="A12" s="251"/>
      <c r="B12" s="251"/>
      <c r="C12" s="251"/>
      <c r="D12" s="251"/>
      <c r="E12" s="251"/>
      <c r="F12" s="251"/>
      <c r="G12" s="251"/>
    </row>
    <row r="13" spans="1:7" ht="15">
      <c r="A13" s="251"/>
      <c r="B13" s="254" t="s">
        <v>112</v>
      </c>
      <c r="C13" s="90" t="s">
        <v>70</v>
      </c>
      <c r="D13" s="90"/>
      <c r="E13" s="90" t="s">
        <v>113</v>
      </c>
      <c r="F13" s="90" t="s">
        <v>114</v>
      </c>
      <c r="G13" s="90" t="s">
        <v>115</v>
      </c>
    </row>
    <row r="14" spans="1:7" ht="15">
      <c r="A14" s="251"/>
      <c r="B14" s="251" t="str">
        <f>IF(Meldungen!F10=0," ",Meldungen!F10)</f>
        <v> </v>
      </c>
      <c r="C14" s="252" t="str">
        <f>IF(Meldungen!G10=0," ",Meldungen!G10)</f>
        <v> </v>
      </c>
      <c r="D14" s="252"/>
      <c r="E14" s="90"/>
      <c r="F14" s="90"/>
      <c r="G14" s="90"/>
    </row>
    <row r="15" spans="1:7" ht="15">
      <c r="A15" s="251"/>
      <c r="B15" s="251" t="str">
        <f>IF(Meldungen!F11=0," ",Meldungen!F11)</f>
        <v> </v>
      </c>
      <c r="C15" s="252" t="str">
        <f>IF(Meldungen!G11=0," ",Meldungen!G11)</f>
        <v> </v>
      </c>
      <c r="D15" s="252"/>
      <c r="E15" s="90"/>
      <c r="F15" s="90"/>
      <c r="G15" s="90"/>
    </row>
    <row r="16" spans="1:7" ht="15">
      <c r="A16" s="251"/>
      <c r="B16" s="251" t="str">
        <f>IF(Meldungen!F12=0," ",Meldungen!F12)</f>
        <v> </v>
      </c>
      <c r="C16" s="252" t="str">
        <f>IF(Meldungen!G12=0," ",Meldungen!G12)</f>
        <v> </v>
      </c>
      <c r="D16" s="252"/>
      <c r="E16" s="90"/>
      <c r="F16" s="90"/>
      <c r="G16" s="90"/>
    </row>
    <row r="17" spans="2:7" ht="15">
      <c r="B17" s="251" t="str">
        <f>IF(Meldungen!F13=0," ",Meldungen!F13)</f>
        <v> </v>
      </c>
      <c r="C17" s="252" t="str">
        <f>IF(Meldungen!G13=0," ",Meldungen!G13)</f>
        <v> </v>
      </c>
      <c r="E17" s="90"/>
      <c r="F17" s="90"/>
      <c r="G17" s="90"/>
    </row>
    <row r="18" spans="2:7" ht="15">
      <c r="B18" s="251" t="str">
        <f>IF(Meldungen!F14=0," ",Meldungen!F14)</f>
        <v> </v>
      </c>
      <c r="C18" s="252" t="str">
        <f>IF(Meldungen!G14=0," ",Meldungen!G14)</f>
        <v> </v>
      </c>
      <c r="E18" s="90"/>
      <c r="F18" s="90"/>
      <c r="G18" s="90"/>
    </row>
    <row r="19" spans="2:7" ht="15">
      <c r="B19" s="251" t="str">
        <f>IF(Meldungen!F15=0," ",Meldungen!F15)</f>
        <v> </v>
      </c>
      <c r="C19" s="252" t="str">
        <f>IF(Meldungen!G15=0," ",Meldungen!G15)</f>
        <v> </v>
      </c>
      <c r="E19" s="90"/>
      <c r="F19" s="90"/>
      <c r="G19" s="90"/>
    </row>
    <row r="20" spans="2:7" ht="15">
      <c r="B20" s="251" t="str">
        <f>IF(Meldungen!F16=0," ",Meldungen!F16)</f>
        <v> </v>
      </c>
      <c r="C20" s="252" t="str">
        <f>IF(Meldungen!G16=0," ",Meldungen!G16)</f>
        <v> </v>
      </c>
      <c r="E20" s="90"/>
      <c r="F20" s="90"/>
      <c r="G20" s="90"/>
    </row>
    <row r="21" spans="2:7" ht="15">
      <c r="B21" s="251" t="str">
        <f>IF(Meldungen!F17=0," ",Meldungen!F17)</f>
        <v> </v>
      </c>
      <c r="C21" s="252" t="str">
        <f>IF(Meldungen!G17=0," ",Meldungen!G17)</f>
        <v> </v>
      </c>
      <c r="E21" s="90"/>
      <c r="F21" s="90"/>
      <c r="G21" s="90"/>
    </row>
    <row r="22" spans="2:7" ht="15">
      <c r="B22" s="251" t="str">
        <f>IF(Meldungen!F18=0," ",Meldungen!F18)</f>
        <v> </v>
      </c>
      <c r="C22" s="252" t="str">
        <f>IF(Meldungen!G18=0," ",Meldungen!G18)</f>
        <v> </v>
      </c>
      <c r="E22" s="90"/>
      <c r="F22" s="90"/>
      <c r="G22" s="90"/>
    </row>
    <row r="23" spans="2:7" ht="15">
      <c r="B23" s="251" t="str">
        <f>IF(Meldungen!F19=0," ",Meldungen!F19)</f>
        <v> </v>
      </c>
      <c r="C23" s="252" t="str">
        <f>IF(Meldungen!G19=0," ",Meldungen!G19)</f>
        <v> </v>
      </c>
      <c r="E23" s="90"/>
      <c r="F23" s="90"/>
      <c r="G23" s="90"/>
    </row>
    <row r="24" spans="2:7" ht="15">
      <c r="B24" s="251" t="str">
        <f>IF(Meldungen!F20=0," ",Meldungen!F20)</f>
        <v> </v>
      </c>
      <c r="C24" s="252" t="str">
        <f>IF(Meldungen!G20=0," ",Meldungen!G20)</f>
        <v> </v>
      </c>
      <c r="E24" s="90"/>
      <c r="F24" s="90"/>
      <c r="G24" s="90"/>
    </row>
    <row r="25" spans="2:7" ht="15">
      <c r="B25" s="251" t="str">
        <f>IF(Meldungen!F21=0," ",Meldungen!F21)</f>
        <v> </v>
      </c>
      <c r="C25" s="252" t="str">
        <f>IF(Meldungen!G21=0," ",Meldungen!G21)</f>
        <v> </v>
      </c>
      <c r="E25" s="90"/>
      <c r="F25" s="90"/>
      <c r="G25" s="90"/>
    </row>
    <row r="26" spans="2:7" ht="15">
      <c r="B26" s="251" t="str">
        <f>IF(Meldungen!F22=0," ",Meldungen!F22)</f>
        <v> </v>
      </c>
      <c r="C26" s="252" t="str">
        <f>IF(Meldungen!G22=0," ",Meldungen!G22)</f>
        <v> </v>
      </c>
      <c r="E26" s="90"/>
      <c r="F26" s="90"/>
      <c r="G26" s="90"/>
    </row>
    <row r="27" spans="2:7" ht="15">
      <c r="B27" s="251" t="str">
        <f>IF(Meldungen!F23=0," ",Meldungen!F23)</f>
        <v> </v>
      </c>
      <c r="C27" s="252" t="str">
        <f>IF(Meldungen!G23=0," ",Meldungen!G23)</f>
        <v> </v>
      </c>
      <c r="E27" s="90"/>
      <c r="F27" s="90"/>
      <c r="G27" s="90"/>
    </row>
    <row r="28" spans="2:7" ht="15">
      <c r="B28" s="251" t="str">
        <f>IF(Meldungen!F24=0," ",Meldungen!F24)</f>
        <v> </v>
      </c>
      <c r="C28" s="252" t="str">
        <f>IF(Meldungen!G24=0," ",Meldungen!G24)</f>
        <v> </v>
      </c>
      <c r="E28" s="90"/>
      <c r="F28" s="90"/>
      <c r="G28" s="90"/>
    </row>
    <row r="29" spans="2:7" ht="15">
      <c r="B29" s="251" t="str">
        <f>IF(Meldungen!F25=0," ",Meldungen!F25)</f>
        <v> </v>
      </c>
      <c r="C29" s="252" t="str">
        <f>IF(Meldungen!G25=0," ",Meldungen!G25)</f>
        <v> </v>
      </c>
      <c r="E29" s="90"/>
      <c r="F29" s="90"/>
      <c r="G29" s="90"/>
    </row>
    <row r="30" spans="2:7" ht="15">
      <c r="B30" s="251" t="str">
        <f>IF(Meldungen!F26=0," ",Meldungen!F26)</f>
        <v> </v>
      </c>
      <c r="C30" s="252" t="str">
        <f>IF(Meldungen!G26=0," ",Meldungen!G26)</f>
        <v> </v>
      </c>
      <c r="E30" s="90"/>
      <c r="F30" s="90"/>
      <c r="G30" s="90"/>
    </row>
    <row r="31" spans="2:7" ht="15">
      <c r="B31" s="251" t="str">
        <f>IF(Meldungen!F27=0," ",Meldungen!F27)</f>
        <v> </v>
      </c>
      <c r="C31" s="252" t="str">
        <f>IF(Meldungen!G27=0," ",Meldungen!G27)</f>
        <v> </v>
      </c>
      <c r="E31" s="90"/>
      <c r="F31" s="90"/>
      <c r="G31" s="90"/>
    </row>
    <row r="32" spans="2:7" ht="15">
      <c r="B32" s="251" t="str">
        <f>IF(Meldungen!F28=0," ",Meldungen!F28)</f>
        <v> </v>
      </c>
      <c r="C32" s="252" t="str">
        <f>IF(Meldungen!G28=0," ",Meldungen!G28)</f>
        <v> </v>
      </c>
      <c r="E32" s="90"/>
      <c r="F32" s="90"/>
      <c r="G32" s="90"/>
    </row>
    <row r="33" spans="2:7" ht="15">
      <c r="B33" s="251" t="str">
        <f>IF(Meldungen!F29=0," ",Meldungen!F29)</f>
        <v> </v>
      </c>
      <c r="C33" s="252" t="str">
        <f>IF(Meldungen!G29=0," ",Meldungen!G29)</f>
        <v> </v>
      </c>
      <c r="E33" s="90"/>
      <c r="F33" s="90"/>
      <c r="G33" s="90"/>
    </row>
    <row r="34" spans="2:7" ht="15">
      <c r="B34" s="251" t="str">
        <f>IF(Meldungen!F30=0," ",Meldungen!F30)</f>
        <v> </v>
      </c>
      <c r="C34" s="252" t="str">
        <f>IF(Meldungen!G30=0," ",Meldungen!G30)</f>
        <v> </v>
      </c>
      <c r="E34" s="90"/>
      <c r="F34" s="90"/>
      <c r="G34" s="90"/>
    </row>
    <row r="35" spans="2:7" ht="15">
      <c r="B35" s="251" t="str">
        <f>IF(Meldungen!F31=0," ",Meldungen!F31)</f>
        <v> </v>
      </c>
      <c r="C35" s="252" t="str">
        <f>IF(Meldungen!G31=0," ",Meldungen!G31)</f>
        <v> </v>
      </c>
      <c r="E35" s="90"/>
      <c r="F35" s="90"/>
      <c r="G35" s="90"/>
    </row>
    <row r="36" spans="2:7" ht="15">
      <c r="B36" s="251" t="str">
        <f>IF(Meldungen!F32=0," ",Meldungen!F32)</f>
        <v> </v>
      </c>
      <c r="C36" s="252" t="str">
        <f>IF(Meldungen!G32=0," ",Meldungen!G32)</f>
        <v> </v>
      </c>
      <c r="E36" s="90"/>
      <c r="F36" s="90"/>
      <c r="G36" s="90"/>
    </row>
    <row r="37" spans="2:7" ht="15">
      <c r="B37" s="251" t="str">
        <f>IF(Meldungen!F33=0," ",Meldungen!F33)</f>
        <v> </v>
      </c>
      <c r="C37" s="252" t="str">
        <f>IF(Meldungen!G33=0," ",Meldungen!G33)</f>
        <v> </v>
      </c>
      <c r="E37" s="90"/>
      <c r="F37" s="90"/>
      <c r="G37" s="90"/>
    </row>
    <row r="38" spans="2:7" ht="15">
      <c r="B38" s="251" t="str">
        <f>IF(Meldungen!F34=0," ",Meldungen!F34)</f>
        <v> </v>
      </c>
      <c r="C38" s="252" t="str">
        <f>IF(Meldungen!G34=0," ",Meldungen!G34)</f>
        <v> </v>
      </c>
      <c r="E38" s="90"/>
      <c r="F38" s="90"/>
      <c r="G38" s="90"/>
    </row>
    <row r="39" spans="2:7" ht="15">
      <c r="B39" s="251" t="str">
        <f>IF(Meldungen!F35=0," ",Meldungen!F35)</f>
        <v> </v>
      </c>
      <c r="C39" s="252" t="str">
        <f>IF(Meldungen!G35=0," ",Meldungen!G35)</f>
        <v> </v>
      </c>
      <c r="E39" s="90"/>
      <c r="F39" s="90"/>
      <c r="G39" s="90"/>
    </row>
    <row r="40" spans="2:7" ht="15">
      <c r="B40" s="251" t="str">
        <f>IF(Meldungen!F30=0," ",Meldungen!F30)</f>
        <v> </v>
      </c>
      <c r="C40" s="252" t="str">
        <f>IF(Meldungen!G30=0," ",Meldungen!G30)</f>
        <v> </v>
      </c>
      <c r="E40" s="258"/>
      <c r="F40" s="258"/>
      <c r="G40" s="258"/>
    </row>
    <row r="41" spans="2:7" ht="15">
      <c r="B41" s="251" t="str">
        <f>IF(Meldungen!F31=0," ",Meldungen!F31)</f>
        <v> </v>
      </c>
      <c r="C41" s="252" t="str">
        <f>IF(Meldungen!G31=0," ",Meldungen!G31)</f>
        <v> </v>
      </c>
      <c r="E41" s="258"/>
      <c r="F41" s="258"/>
      <c r="G41" s="258"/>
    </row>
    <row r="42" spans="2:3" ht="15">
      <c r="B42" s="251"/>
      <c r="C42" s="252"/>
    </row>
    <row r="43" spans="2:7" ht="15">
      <c r="B43" s="251"/>
      <c r="C43" s="252"/>
      <c r="E43" s="105"/>
      <c r="F43" s="105"/>
      <c r="G43" s="105"/>
    </row>
    <row r="44" spans="2:6" ht="15">
      <c r="B44" s="251"/>
      <c r="C44" s="252"/>
      <c r="E44" t="s">
        <v>116</v>
      </c>
      <c r="F44" t="s">
        <v>119</v>
      </c>
    </row>
    <row r="45" spans="2:3" ht="15">
      <c r="B45" s="251"/>
      <c r="C45" s="252"/>
    </row>
    <row r="46" spans="2:3" ht="15">
      <c r="B46" s="251"/>
      <c r="C46" s="252"/>
    </row>
    <row r="47" spans="2:3" ht="15">
      <c r="B47" s="251"/>
      <c r="C47" s="252"/>
    </row>
    <row r="48" spans="2:3" ht="15">
      <c r="B48" s="251"/>
      <c r="C48" s="252"/>
    </row>
    <row r="49" spans="2:3" ht="15">
      <c r="B49" s="251"/>
      <c r="C49" s="25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F27" sqref="F27"/>
    </sheetView>
  </sheetViews>
  <sheetFormatPr defaultColWidth="11.57421875" defaultRowHeight="12.75"/>
  <cols>
    <col min="1" max="1" width="10.7109375" style="0" customWidth="1"/>
    <col min="2" max="2" width="15.140625" style="0" customWidth="1"/>
    <col min="3" max="3" width="13.7109375" style="0" customWidth="1"/>
    <col min="4" max="16384" width="11.421875" style="0" customWidth="1"/>
  </cols>
  <sheetData>
    <row r="1" ht="12">
      <c r="D1" s="119" t="str">
        <f>Meldungen!E1</f>
        <v> </v>
      </c>
    </row>
    <row r="2" spans="1:7" ht="19.5">
      <c r="A2" s="249"/>
      <c r="B2" s="249"/>
      <c r="C2" s="249"/>
      <c r="D2" s="250" t="s">
        <v>110</v>
      </c>
      <c r="E2" s="249"/>
      <c r="F2" s="249"/>
      <c r="G2" s="249"/>
    </row>
    <row r="3" spans="1:7" ht="15">
      <c r="A3" s="89"/>
      <c r="B3" s="89"/>
      <c r="C3" s="89"/>
      <c r="D3" s="89"/>
      <c r="E3" s="89"/>
      <c r="F3" s="89"/>
      <c r="G3" s="89"/>
    </row>
    <row r="4" spans="1:7" ht="15">
      <c r="A4" s="251"/>
      <c r="B4" s="251"/>
      <c r="C4" s="251"/>
      <c r="D4" s="252" t="str">
        <f>Meldungen!H7</f>
        <v>ZG-Klasse 4</v>
      </c>
      <c r="E4" s="251"/>
      <c r="F4" s="251"/>
      <c r="G4" s="251"/>
    </row>
    <row r="5" spans="1:7" ht="15">
      <c r="A5" s="251"/>
      <c r="B5" s="251"/>
      <c r="C5" s="251"/>
      <c r="D5" s="252" t="str">
        <f>Meldungen!H8</f>
        <v>Farbenrassen</v>
      </c>
      <c r="E5" s="251"/>
      <c r="F5" s="251"/>
      <c r="G5" s="251"/>
    </row>
    <row r="6" spans="1:7" ht="15">
      <c r="A6" s="251"/>
      <c r="B6" s="251"/>
      <c r="C6" s="251"/>
      <c r="D6" s="252">
        <f>Meldungen!I52</f>
        <v>0</v>
      </c>
      <c r="E6" s="251"/>
      <c r="F6" s="251"/>
      <c r="G6" s="251"/>
    </row>
    <row r="7" spans="1:7" ht="15">
      <c r="A7" s="251"/>
      <c r="B7" s="251"/>
      <c r="C7" s="251"/>
      <c r="D7" s="252"/>
      <c r="E7" s="251"/>
      <c r="F7" s="251"/>
      <c r="G7" s="251"/>
    </row>
    <row r="8" spans="1:7" ht="15">
      <c r="A8" s="251"/>
      <c r="B8" s="251" t="s">
        <v>118</v>
      </c>
      <c r="C8" s="251">
        <f>Preisvergabe!D26</f>
        <v>0</v>
      </c>
      <c r="D8" s="257">
        <f>Preisvergabe!D31</f>
        <v>0</v>
      </c>
      <c r="E8" s="251">
        <f>Preisvergabe!E26</f>
        <v>0</v>
      </c>
      <c r="F8" s="257">
        <f>Preisvergabe!E31</f>
        <v>0</v>
      </c>
      <c r="G8" s="251"/>
    </row>
    <row r="9" spans="1:7" ht="15">
      <c r="A9" s="251"/>
      <c r="B9" s="251"/>
      <c r="C9" s="251">
        <f>Preisvergabe!F26</f>
        <v>0</v>
      </c>
      <c r="D9" s="257">
        <f>Preisvergabe!F31</f>
        <v>0</v>
      </c>
      <c r="E9" s="251">
        <f>Preisvergabe!G26</f>
        <v>0</v>
      </c>
      <c r="F9" s="257">
        <f>Preisvergabe!G31</f>
        <v>0</v>
      </c>
      <c r="G9" s="251"/>
    </row>
    <row r="10" spans="1:7" ht="15">
      <c r="A10" s="251"/>
      <c r="B10" s="251"/>
      <c r="C10" s="251">
        <f>Preisvergabe!H26</f>
        <v>0</v>
      </c>
      <c r="D10" s="257" t="str">
        <f>Preisvergabe!H31</f>
        <v> </v>
      </c>
      <c r="E10" s="251">
        <f>Preisvergabe!I26</f>
        <v>0</v>
      </c>
      <c r="F10" s="257" t="str">
        <f>Preisvergabe!I31</f>
        <v> </v>
      </c>
      <c r="G10" s="251"/>
    </row>
    <row r="11" spans="1:7" ht="15">
      <c r="A11" s="251"/>
      <c r="B11" s="251"/>
      <c r="C11" s="251">
        <f>Preisvergabe!J26</f>
        <v>0</v>
      </c>
      <c r="D11" s="257" t="str">
        <f>Preisvergabe!J31</f>
        <v> </v>
      </c>
      <c r="E11" s="251"/>
      <c r="F11" s="257"/>
      <c r="G11" s="251"/>
    </row>
    <row r="12" spans="1:7" ht="15">
      <c r="A12" s="251"/>
      <c r="B12" s="251"/>
      <c r="C12" s="251"/>
      <c r="D12" s="251"/>
      <c r="E12" s="251"/>
      <c r="F12" s="251"/>
      <c r="G12" s="251"/>
    </row>
    <row r="13" spans="1:7" ht="15">
      <c r="A13" s="251"/>
      <c r="B13" s="254" t="s">
        <v>112</v>
      </c>
      <c r="C13" s="90" t="s">
        <v>70</v>
      </c>
      <c r="D13" s="90"/>
      <c r="E13" s="90" t="s">
        <v>113</v>
      </c>
      <c r="F13" s="90" t="s">
        <v>114</v>
      </c>
      <c r="G13" s="90" t="s">
        <v>115</v>
      </c>
    </row>
    <row r="14" spans="2:7" ht="15">
      <c r="B14" s="251" t="str">
        <f>IF(Meldungen!H10=0," ",Meldungen!H10)</f>
        <v> </v>
      </c>
      <c r="C14" s="252" t="str">
        <f>IF(Meldungen!I10=0," ",Meldungen!I10)</f>
        <v> </v>
      </c>
      <c r="E14" s="90"/>
      <c r="F14" s="90"/>
      <c r="G14" s="90"/>
    </row>
    <row r="15" spans="2:7" ht="15">
      <c r="B15" s="251" t="str">
        <f>IF(Meldungen!H11=0," ",Meldungen!H11)</f>
        <v> </v>
      </c>
      <c r="C15" s="252" t="str">
        <f>IF(Meldungen!I11=0," ",Meldungen!I11)</f>
        <v> </v>
      </c>
      <c r="E15" s="90"/>
      <c r="F15" s="90"/>
      <c r="G15" s="90"/>
    </row>
    <row r="16" spans="2:7" ht="15">
      <c r="B16" s="251" t="str">
        <f>IF(Meldungen!H12=0," ",Meldungen!H12)</f>
        <v> </v>
      </c>
      <c r="C16" s="252" t="str">
        <f>IF(Meldungen!I12=0," ",Meldungen!I12)</f>
        <v> </v>
      </c>
      <c r="E16" s="90"/>
      <c r="F16" s="90"/>
      <c r="G16" s="90"/>
    </row>
    <row r="17" spans="2:7" ht="15">
      <c r="B17" s="251" t="str">
        <f>IF(Meldungen!H14=0," ",Meldungen!H14)</f>
        <v> </v>
      </c>
      <c r="C17" s="252" t="str">
        <f>IF(Meldungen!I14=0," ",Meldungen!I14)</f>
        <v> </v>
      </c>
      <c r="E17" s="90"/>
      <c r="F17" s="90"/>
      <c r="G17" s="90"/>
    </row>
    <row r="18" spans="2:7" ht="15">
      <c r="B18" s="251" t="str">
        <f>IF(Meldungen!H15=0," ",Meldungen!H15)</f>
        <v> </v>
      </c>
      <c r="C18" s="252" t="str">
        <f>IF(Meldungen!I15=0," ",Meldungen!I15)</f>
        <v> </v>
      </c>
      <c r="E18" s="90"/>
      <c r="F18" s="90"/>
      <c r="G18" s="90"/>
    </row>
    <row r="19" spans="2:7" ht="15">
      <c r="B19" s="251" t="str">
        <f>IF(Meldungen!H16=0," ",Meldungen!H16)</f>
        <v> </v>
      </c>
      <c r="C19" s="252" t="str">
        <f>IF(Meldungen!I16=0," ",Meldungen!I16)</f>
        <v> </v>
      </c>
      <c r="E19" s="90"/>
      <c r="F19" s="90"/>
      <c r="G19" s="90"/>
    </row>
    <row r="20" spans="2:7" ht="15">
      <c r="B20" s="251" t="str">
        <f>IF(Meldungen!H17=0," ",Meldungen!H17)</f>
        <v> </v>
      </c>
      <c r="C20" s="252" t="str">
        <f>IF(Meldungen!I17=0," ",Meldungen!I17)</f>
        <v> </v>
      </c>
      <c r="E20" s="90"/>
      <c r="F20" s="90"/>
      <c r="G20" s="90"/>
    </row>
    <row r="21" spans="2:7" ht="15">
      <c r="B21" s="251" t="str">
        <f>IF(Meldungen!H19=0," ",Meldungen!H19)</f>
        <v> </v>
      </c>
      <c r="C21" s="252" t="str">
        <f>IF(Meldungen!I19=0," ",Meldungen!I19)</f>
        <v> </v>
      </c>
      <c r="E21" s="90"/>
      <c r="F21" s="90"/>
      <c r="G21" s="90"/>
    </row>
    <row r="22" spans="2:7" ht="15">
      <c r="B22" s="251" t="str">
        <f>IF(Meldungen!H20=0," ",Meldungen!H20)</f>
        <v> </v>
      </c>
      <c r="C22" s="252" t="str">
        <f>IF(Meldungen!I20=0," ",Meldungen!I20)</f>
        <v> </v>
      </c>
      <c r="E22" s="90"/>
      <c r="F22" s="90"/>
      <c r="G22" s="90"/>
    </row>
    <row r="23" spans="2:7" ht="15">
      <c r="B23" s="251" t="str">
        <f>IF(Meldungen!H21=0," ",Meldungen!H21)</f>
        <v> </v>
      </c>
      <c r="C23" s="252" t="str">
        <f>IF(Meldungen!I21=0," ",Meldungen!I21)</f>
        <v> </v>
      </c>
      <c r="E23" s="90"/>
      <c r="F23" s="90"/>
      <c r="G23" s="90"/>
    </row>
    <row r="24" spans="2:7" ht="15">
      <c r="B24" s="251" t="str">
        <f>IF(Meldungen!H22=0," ",Meldungen!H22)</f>
        <v> </v>
      </c>
      <c r="C24" s="252" t="str">
        <f>IF(Meldungen!I22=0," ",Meldungen!I22)</f>
        <v> </v>
      </c>
      <c r="E24" s="90"/>
      <c r="F24" s="90"/>
      <c r="G24" s="90"/>
    </row>
    <row r="25" spans="2:7" ht="15">
      <c r="B25" s="251" t="str">
        <f>IF(Meldungen!H23=0," ",Meldungen!H23)</f>
        <v> </v>
      </c>
      <c r="C25" s="252" t="str">
        <f>IF(Meldungen!I23=0," ",Meldungen!I23)</f>
        <v> </v>
      </c>
      <c r="E25" s="90"/>
      <c r="F25" s="90"/>
      <c r="G25" s="90"/>
    </row>
    <row r="26" spans="2:7" ht="15">
      <c r="B26" s="251" t="str">
        <f>IF(Meldungen!H24=0," ",Meldungen!H24)</f>
        <v> </v>
      </c>
      <c r="C26" s="252" t="str">
        <f>IF(Meldungen!I24=0," ",Meldungen!I24)</f>
        <v> </v>
      </c>
      <c r="E26" s="90"/>
      <c r="F26" s="90"/>
      <c r="G26" s="90"/>
    </row>
    <row r="27" spans="2:7" ht="15">
      <c r="B27" s="251" t="str">
        <f>IF(Meldungen!H25=0," ",Meldungen!H25)</f>
        <v> </v>
      </c>
      <c r="C27" s="252" t="str">
        <f>IF(Meldungen!I25=0," ",Meldungen!I25)</f>
        <v> </v>
      </c>
      <c r="E27" s="90"/>
      <c r="F27" s="90"/>
      <c r="G27" s="90"/>
    </row>
    <row r="28" spans="2:7" ht="15">
      <c r="B28" s="251" t="str">
        <f>IF(Meldungen!H26=0," ",Meldungen!H26)</f>
        <v> </v>
      </c>
      <c r="C28" s="252" t="str">
        <f>IF(Meldungen!I26=0," ",Meldungen!I26)</f>
        <v> </v>
      </c>
      <c r="E28" s="90"/>
      <c r="F28" s="90"/>
      <c r="G28" s="90"/>
    </row>
    <row r="29" spans="2:7" ht="15">
      <c r="B29" s="251" t="str">
        <f>IF(Meldungen!H27=0," ",Meldungen!H27)</f>
        <v> </v>
      </c>
      <c r="C29" s="252" t="str">
        <f>IF(Meldungen!I27=0," ",Meldungen!I27)</f>
        <v> </v>
      </c>
      <c r="E29" s="90"/>
      <c r="F29" s="90"/>
      <c r="G29" s="90"/>
    </row>
    <row r="30" spans="2:7" ht="15">
      <c r="B30" s="251" t="str">
        <f>IF(Meldungen!H28=0," ",Meldungen!H28)</f>
        <v> </v>
      </c>
      <c r="C30" s="252" t="str">
        <f>IF(Meldungen!I28=0," ",Meldungen!I28)</f>
        <v> </v>
      </c>
      <c r="E30" s="90"/>
      <c r="F30" s="90"/>
      <c r="G30" s="90"/>
    </row>
    <row r="31" spans="2:7" ht="15">
      <c r="B31" s="251" t="str">
        <f>IF(Meldungen!H29=0," ",Meldungen!H29)</f>
        <v> </v>
      </c>
      <c r="C31" s="252" t="str">
        <f>IF(Meldungen!I29=0," ",Meldungen!I29)</f>
        <v> </v>
      </c>
      <c r="E31" s="90"/>
      <c r="F31" s="90"/>
      <c r="G31" s="90"/>
    </row>
    <row r="32" spans="2:7" ht="15">
      <c r="B32" s="251" t="str">
        <f>IF(Meldungen!H30=0," ",Meldungen!H30)</f>
        <v> </v>
      </c>
      <c r="C32" s="252" t="str">
        <f>IF(Meldungen!I30=0," ",Meldungen!I30)</f>
        <v> </v>
      </c>
      <c r="E32" s="90"/>
      <c r="F32" s="90"/>
      <c r="G32" s="90"/>
    </row>
    <row r="33" spans="2:7" ht="15">
      <c r="B33" s="251" t="str">
        <f>IF(Meldungen!H31=0," ",Meldungen!H31)</f>
        <v> </v>
      </c>
      <c r="C33" s="252" t="str">
        <f>IF(Meldungen!I31=0," ",Meldungen!I31)</f>
        <v> </v>
      </c>
      <c r="E33" s="90"/>
      <c r="F33" s="90"/>
      <c r="G33" s="90"/>
    </row>
    <row r="34" spans="2:7" ht="15">
      <c r="B34" s="251" t="str">
        <f>IF(Meldungen!H32=0," ",Meldungen!H32)</f>
        <v> </v>
      </c>
      <c r="C34" s="252" t="str">
        <f>IF(Meldungen!I32=0," ",Meldungen!I32)</f>
        <v> </v>
      </c>
      <c r="E34" s="90"/>
      <c r="F34" s="90"/>
      <c r="G34" s="90"/>
    </row>
    <row r="35" spans="2:7" ht="15">
      <c r="B35" s="251" t="str">
        <f>IF(Meldungen!H33=0," ",Meldungen!H33)</f>
        <v> </v>
      </c>
      <c r="C35" s="252" t="str">
        <f>IF(Meldungen!I33=0," ",Meldungen!I33)</f>
        <v> </v>
      </c>
      <c r="E35" s="90"/>
      <c r="F35" s="90"/>
      <c r="G35" s="90"/>
    </row>
    <row r="36" spans="2:7" ht="15">
      <c r="B36" s="251" t="str">
        <f>IF(Meldungen!H34=0," ",Meldungen!H34)</f>
        <v> </v>
      </c>
      <c r="C36" s="252" t="str">
        <f>IF(Meldungen!I34=0," ",Meldungen!I34)</f>
        <v> </v>
      </c>
      <c r="E36" s="90"/>
      <c r="F36" s="90"/>
      <c r="G36" s="90"/>
    </row>
    <row r="37" spans="2:7" ht="15">
      <c r="B37" s="251" t="str">
        <f>IF(Meldungen!H35=0," ",Meldungen!H35)</f>
        <v> </v>
      </c>
      <c r="C37" s="252" t="str">
        <f>IF(Meldungen!I35=0," ",Meldungen!I35)</f>
        <v> </v>
      </c>
      <c r="E37" s="90"/>
      <c r="F37" s="90"/>
      <c r="G37" s="90"/>
    </row>
    <row r="38" spans="2:7" ht="15">
      <c r="B38" s="251" t="str">
        <f>IF(Meldungen!H36=0," ",Meldungen!H36)</f>
        <v> </v>
      </c>
      <c r="C38" s="252" t="str">
        <f>IF(Meldungen!I36=0," ",Meldungen!I36)</f>
        <v> </v>
      </c>
      <c r="E38" s="90"/>
      <c r="F38" s="90"/>
      <c r="G38" s="90"/>
    </row>
    <row r="39" spans="2:7" ht="15">
      <c r="B39" s="251" t="str">
        <f>IF(Meldungen!H37=0," ",Meldungen!H37)</f>
        <v> </v>
      </c>
      <c r="C39" s="252" t="str">
        <f>IF(Meldungen!I37=0," ",Meldungen!I37)</f>
        <v> </v>
      </c>
      <c r="E39" s="90"/>
      <c r="F39" s="90"/>
      <c r="G39" s="90"/>
    </row>
    <row r="43" spans="5:7" ht="12">
      <c r="E43" s="105"/>
      <c r="F43" s="105"/>
      <c r="G43" s="105"/>
    </row>
    <row r="44" spans="5:6" ht="12">
      <c r="E44" t="s">
        <v>116</v>
      </c>
      <c r="F44" t="s">
        <v>119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F27" sqref="F27"/>
    </sheetView>
  </sheetViews>
  <sheetFormatPr defaultColWidth="11.57421875" defaultRowHeight="12.75"/>
  <cols>
    <col min="1" max="16384" width="11.421875" style="0" customWidth="1"/>
  </cols>
  <sheetData>
    <row r="1" ht="12">
      <c r="D1" s="119" t="str">
        <f>Meldungen!E1</f>
        <v> </v>
      </c>
    </row>
    <row r="2" spans="1:7" ht="19.5">
      <c r="A2" s="249"/>
      <c r="B2" s="249"/>
      <c r="C2" s="249"/>
      <c r="D2" s="250" t="s">
        <v>110</v>
      </c>
      <c r="E2" s="249"/>
      <c r="F2" s="249"/>
      <c r="G2" s="249"/>
    </row>
    <row r="3" spans="1:7" ht="15">
      <c r="A3" s="89"/>
      <c r="B3" s="89"/>
      <c r="C3" s="89"/>
      <c r="D3" s="89"/>
      <c r="E3" s="89"/>
      <c r="F3" s="89"/>
      <c r="G3" s="89"/>
    </row>
    <row r="4" spans="1:7" ht="15">
      <c r="A4" s="251"/>
      <c r="B4" s="251"/>
      <c r="C4" s="251"/>
      <c r="D4" s="252" t="str">
        <f>Meldungen!J7</f>
        <v>Kl. 4 Unterklasse</v>
      </c>
      <c r="E4" s="251"/>
      <c r="F4" s="251"/>
      <c r="G4" s="251"/>
    </row>
    <row r="5" spans="1:7" ht="15">
      <c r="A5" s="251"/>
      <c r="B5" s="251"/>
      <c r="C5" s="251"/>
      <c r="D5" s="252">
        <f>Meldungen!J8</f>
        <v>0</v>
      </c>
      <c r="E5" s="251"/>
      <c r="F5" s="251"/>
      <c r="G5" s="251"/>
    </row>
    <row r="6" spans="1:7" ht="15">
      <c r="A6" s="251"/>
      <c r="B6" s="251"/>
      <c r="C6" s="251"/>
      <c r="D6" s="252">
        <f>Meldungen!K52</f>
        <v>0</v>
      </c>
      <c r="E6" s="251"/>
      <c r="F6" s="251"/>
      <c r="G6" s="251"/>
    </row>
    <row r="7" spans="1:7" ht="15">
      <c r="A7" s="251"/>
      <c r="B7" s="251"/>
      <c r="C7" s="251"/>
      <c r="D7" s="252"/>
      <c r="E7" s="251"/>
      <c r="F7" s="251"/>
      <c r="G7" s="251"/>
    </row>
    <row r="8" spans="1:7" ht="15">
      <c r="A8" s="251"/>
      <c r="B8" s="251" t="s">
        <v>118</v>
      </c>
      <c r="C8" s="251">
        <f>Preisvergabe!D26</f>
        <v>0</v>
      </c>
      <c r="D8" s="257">
        <f>Preisvergabe!D32</f>
        <v>0</v>
      </c>
      <c r="E8" s="251">
        <f>Preisvergabe!E26</f>
        <v>0</v>
      </c>
      <c r="F8" s="257">
        <f>Preisvergabe!E32</f>
        <v>0</v>
      </c>
      <c r="G8" s="251"/>
    </row>
    <row r="9" spans="1:7" ht="15">
      <c r="A9" s="251"/>
      <c r="B9" s="251"/>
      <c r="C9" s="251">
        <f>Preisvergabe!F26</f>
        <v>0</v>
      </c>
      <c r="D9" s="257">
        <f>Preisvergabe!F32</f>
        <v>0</v>
      </c>
      <c r="E9" s="251">
        <f>Preisvergabe!G26</f>
        <v>0</v>
      </c>
      <c r="F9" s="257">
        <f>Preisvergabe!G32</f>
        <v>0</v>
      </c>
      <c r="G9" s="251"/>
    </row>
    <row r="10" spans="1:7" ht="15">
      <c r="A10" s="251"/>
      <c r="B10" s="251"/>
      <c r="C10" s="251">
        <f>Preisvergabe!H26</f>
        <v>0</v>
      </c>
      <c r="D10" s="257" t="str">
        <f>Preisvergabe!H32</f>
        <v> </v>
      </c>
      <c r="E10" s="251">
        <f>Preisvergabe!I26</f>
        <v>0</v>
      </c>
      <c r="F10" s="257" t="str">
        <f>Preisvergabe!I32</f>
        <v> </v>
      </c>
      <c r="G10" s="251"/>
    </row>
    <row r="11" spans="1:7" ht="15">
      <c r="A11" s="251"/>
      <c r="B11" s="251"/>
      <c r="C11" s="251">
        <f>Preisvergabe!J26</f>
        <v>0</v>
      </c>
      <c r="D11" s="257" t="str">
        <f>Preisvergabe!J32</f>
        <v> </v>
      </c>
      <c r="E11" s="251"/>
      <c r="F11" s="257"/>
      <c r="G11" s="251"/>
    </row>
    <row r="12" spans="1:7" ht="15">
      <c r="A12" s="251"/>
      <c r="B12" s="251"/>
      <c r="C12" s="251"/>
      <c r="D12" s="251"/>
      <c r="E12" s="251"/>
      <c r="F12" s="251"/>
      <c r="G12" s="251"/>
    </row>
    <row r="13" spans="1:7" ht="15">
      <c r="A13" s="251"/>
      <c r="B13" s="254" t="s">
        <v>112</v>
      </c>
      <c r="C13" s="90" t="s">
        <v>70</v>
      </c>
      <c r="D13" s="90"/>
      <c r="E13" s="90" t="s">
        <v>113</v>
      </c>
      <c r="F13" s="90" t="s">
        <v>114</v>
      </c>
      <c r="G13" s="90" t="s">
        <v>115</v>
      </c>
    </row>
    <row r="14" spans="2:7" ht="15">
      <c r="B14" s="251" t="str">
        <f>IF(Meldungen!K10=0," ",Meldungen!J10)</f>
        <v> </v>
      </c>
      <c r="C14" s="252" t="str">
        <f>IF(Meldungen!K10=0," ",Meldungen!K10)</f>
        <v> </v>
      </c>
      <c r="E14" s="90"/>
      <c r="F14" s="90"/>
      <c r="G14" s="90"/>
    </row>
    <row r="15" spans="2:7" ht="15">
      <c r="B15" s="251" t="str">
        <f>IF(Meldungen!K11=0," ",Meldungen!J11)</f>
        <v> </v>
      </c>
      <c r="C15" s="252" t="str">
        <f>IF(Meldungen!K11=0," ",Meldungen!K11)</f>
        <v> </v>
      </c>
      <c r="E15" s="90"/>
      <c r="F15" s="90"/>
      <c r="G15" s="90"/>
    </row>
    <row r="16" spans="2:7" ht="15">
      <c r="B16" s="251" t="str">
        <f>IF(Meldungen!K12=0," ",Meldungen!J12)</f>
        <v> </v>
      </c>
      <c r="C16" s="252" t="str">
        <f>IF(Meldungen!K12=0," ",Meldungen!K12)</f>
        <v> </v>
      </c>
      <c r="E16" s="90"/>
      <c r="F16" s="90"/>
      <c r="G16" s="90"/>
    </row>
    <row r="17" spans="2:7" ht="15">
      <c r="B17" s="251" t="str">
        <f>IF(Meldungen!K13=0," ",Meldungen!J13)</f>
        <v> </v>
      </c>
      <c r="C17" s="252" t="str">
        <f>IF(Meldungen!K13=0," ",Meldungen!K13)</f>
        <v> </v>
      </c>
      <c r="E17" s="90"/>
      <c r="F17" s="90"/>
      <c r="G17" s="90"/>
    </row>
    <row r="18" spans="2:7" ht="15">
      <c r="B18" s="251" t="str">
        <f>IF(Meldungen!K14=0," ",Meldungen!J14)</f>
        <v> </v>
      </c>
      <c r="C18" s="252" t="str">
        <f>IF(Meldungen!K14=0," ",Meldungen!K14)</f>
        <v> </v>
      </c>
      <c r="E18" s="90"/>
      <c r="F18" s="90"/>
      <c r="G18" s="90"/>
    </row>
    <row r="19" spans="2:7" ht="15">
      <c r="B19" s="251" t="str">
        <f>IF(Meldungen!K15=0," ",Meldungen!J15)</f>
        <v> </v>
      </c>
      <c r="C19" s="252" t="str">
        <f>IF(Meldungen!K15=0," ",Meldungen!K15)</f>
        <v> </v>
      </c>
      <c r="E19" s="90"/>
      <c r="F19" s="90"/>
      <c r="G19" s="90"/>
    </row>
    <row r="20" spans="2:7" ht="15">
      <c r="B20" s="251" t="str">
        <f>IF(Meldungen!K16=0," ",Meldungen!J16)</f>
        <v> </v>
      </c>
      <c r="C20" s="252" t="str">
        <f>IF(Meldungen!K16=0," ",Meldungen!K16)</f>
        <v> </v>
      </c>
      <c r="E20" s="90"/>
      <c r="F20" s="90"/>
      <c r="G20" s="90"/>
    </row>
    <row r="21" spans="2:7" ht="15">
      <c r="B21" s="251" t="str">
        <f>IF(Meldungen!K17=0," ",Meldungen!J17)</f>
        <v> </v>
      </c>
      <c r="C21" s="252" t="str">
        <f>IF(Meldungen!K17=0," ",Meldungen!K17)</f>
        <v> </v>
      </c>
      <c r="E21" s="90"/>
      <c r="F21" s="90"/>
      <c r="G21" s="90"/>
    </row>
    <row r="22" spans="2:7" ht="15">
      <c r="B22" s="251" t="str">
        <f>IF(Meldungen!K18=0," ",Meldungen!J18)</f>
        <v> </v>
      </c>
      <c r="C22" s="252" t="str">
        <f>IF(Meldungen!K18=0," ",Meldungen!K18)</f>
        <v> </v>
      </c>
      <c r="E22" s="90"/>
      <c r="F22" s="90"/>
      <c r="G22" s="90"/>
    </row>
    <row r="23" spans="2:7" ht="15">
      <c r="B23" s="251" t="str">
        <f>IF(Meldungen!K19=0," ",Meldungen!J19)</f>
        <v> </v>
      </c>
      <c r="C23" s="252" t="str">
        <f>IF(Meldungen!K19=0," ",Meldungen!K19)</f>
        <v> </v>
      </c>
      <c r="E23" s="90"/>
      <c r="F23" s="90"/>
      <c r="G23" s="90"/>
    </row>
    <row r="24" spans="2:7" ht="15">
      <c r="B24" s="251" t="str">
        <f>IF(Meldungen!K20=0," ",Meldungen!J20)</f>
        <v> </v>
      </c>
      <c r="C24" s="252" t="str">
        <f>IF(Meldungen!K20=0," ",Meldungen!K20)</f>
        <v> </v>
      </c>
      <c r="E24" s="90"/>
      <c r="F24" s="90"/>
      <c r="G24" s="90"/>
    </row>
    <row r="25" spans="2:7" ht="15">
      <c r="B25" s="251" t="str">
        <f>IF(Meldungen!K21=0," ",Meldungen!J21)</f>
        <v> </v>
      </c>
      <c r="C25" s="252" t="str">
        <f>IF(Meldungen!K21=0," ",Meldungen!K21)</f>
        <v> </v>
      </c>
      <c r="E25" s="90"/>
      <c r="F25" s="90"/>
      <c r="G25" s="90"/>
    </row>
    <row r="26" spans="2:7" ht="15">
      <c r="B26" s="251" t="str">
        <f>IF(Meldungen!K22=0," ",Meldungen!J22)</f>
        <v> </v>
      </c>
      <c r="C26" s="252" t="str">
        <f>IF(Meldungen!K22=0," ",Meldungen!K22)</f>
        <v> </v>
      </c>
      <c r="E26" s="90"/>
      <c r="F26" s="90"/>
      <c r="G26" s="90"/>
    </row>
    <row r="27" spans="2:7" ht="15">
      <c r="B27" s="251" t="str">
        <f>IF(Meldungen!K23=0," ",Meldungen!J23)</f>
        <v> </v>
      </c>
      <c r="C27" s="252" t="str">
        <f>IF(Meldungen!K23=0," ",Meldungen!K23)</f>
        <v> </v>
      </c>
      <c r="E27" s="90"/>
      <c r="F27" s="90"/>
      <c r="G27" s="90"/>
    </row>
    <row r="28" spans="2:7" ht="15">
      <c r="B28" s="251" t="str">
        <f>IF(Meldungen!K24=0," ",Meldungen!J24)</f>
        <v> </v>
      </c>
      <c r="C28" s="252" t="str">
        <f>IF(Meldungen!K24=0," ",Meldungen!K24)</f>
        <v> </v>
      </c>
      <c r="E28" s="90"/>
      <c r="F28" s="90"/>
      <c r="G28" s="90"/>
    </row>
    <row r="29" spans="2:7" ht="15">
      <c r="B29" s="251" t="str">
        <f>IF(Meldungen!K25=0," ",Meldungen!J25)</f>
        <v> </v>
      </c>
      <c r="C29" s="252" t="str">
        <f>IF(Meldungen!K25=0," ",Meldungen!K25)</f>
        <v> </v>
      </c>
      <c r="E29" s="90"/>
      <c r="F29" s="90"/>
      <c r="G29" s="90"/>
    </row>
    <row r="30" spans="2:7" ht="15">
      <c r="B30" s="251" t="str">
        <f>IF(Meldungen!K26=0," ",Meldungen!J26)</f>
        <v> </v>
      </c>
      <c r="C30" s="252" t="str">
        <f>IF(Meldungen!K26=0," ",Meldungen!K26)</f>
        <v> </v>
      </c>
      <c r="E30" s="90"/>
      <c r="F30" s="90"/>
      <c r="G30" s="90"/>
    </row>
    <row r="31" spans="2:7" ht="15">
      <c r="B31" s="251" t="str">
        <f>IF(Meldungen!K27=0," ",Meldungen!J27)</f>
        <v> </v>
      </c>
      <c r="C31" s="252" t="str">
        <f>IF(Meldungen!K27=0," ",Meldungen!K27)</f>
        <v> </v>
      </c>
      <c r="E31" s="90"/>
      <c r="F31" s="90"/>
      <c r="G31" s="90"/>
    </row>
    <row r="32" spans="2:7" ht="15">
      <c r="B32" s="251" t="str">
        <f>IF(Meldungen!K28=0," ",Meldungen!J28)</f>
        <v> </v>
      </c>
      <c r="C32" s="252" t="str">
        <f>IF(Meldungen!K28=0," ",Meldungen!K28)</f>
        <v> </v>
      </c>
      <c r="E32" s="90"/>
      <c r="F32" s="90"/>
      <c r="G32" s="90"/>
    </row>
    <row r="33" spans="2:7" ht="15">
      <c r="B33" s="251" t="str">
        <f>IF(Meldungen!K29=0," ",Meldungen!J29)</f>
        <v> </v>
      </c>
      <c r="C33" s="252" t="str">
        <f>IF(Meldungen!K29=0," ",Meldungen!K29)</f>
        <v> </v>
      </c>
      <c r="E33" s="90"/>
      <c r="F33" s="90"/>
      <c r="G33" s="90"/>
    </row>
    <row r="34" spans="2:7" ht="15">
      <c r="B34" s="251" t="str">
        <f>IF(Meldungen!K30=0," ",Meldungen!J30)</f>
        <v> </v>
      </c>
      <c r="C34" s="252" t="str">
        <f>IF(Meldungen!K30=0," ",Meldungen!K30)</f>
        <v> </v>
      </c>
      <c r="E34" s="90"/>
      <c r="F34" s="90"/>
      <c r="G34" s="90"/>
    </row>
    <row r="35" spans="2:7" ht="15">
      <c r="B35" s="251" t="str">
        <f>IF(Meldungen!K31=0," ",Meldungen!J31)</f>
        <v> </v>
      </c>
      <c r="C35" s="252" t="str">
        <f>IF(Meldungen!K31=0," ",Meldungen!K31)</f>
        <v> </v>
      </c>
      <c r="E35" s="90"/>
      <c r="F35" s="90"/>
      <c r="G35" s="90"/>
    </row>
    <row r="36" spans="2:7" ht="15">
      <c r="B36" s="251" t="str">
        <f>IF(Meldungen!K32=0," ",Meldungen!J32)</f>
        <v> </v>
      </c>
      <c r="C36" s="252" t="str">
        <f>IF(Meldungen!K32=0," ",Meldungen!K32)</f>
        <v> </v>
      </c>
      <c r="E36" s="90"/>
      <c r="F36" s="90"/>
      <c r="G36" s="90"/>
    </row>
    <row r="37" spans="2:7" ht="15">
      <c r="B37" s="251" t="str">
        <f>IF(Meldungen!K33=0," ",Meldungen!J33)</f>
        <v> </v>
      </c>
      <c r="C37" s="252" t="str">
        <f>IF(Meldungen!K33=0," ",Meldungen!K33)</f>
        <v> </v>
      </c>
      <c r="E37" s="90"/>
      <c r="F37" s="90"/>
      <c r="G37" s="90"/>
    </row>
    <row r="38" spans="2:7" ht="15">
      <c r="B38" s="251" t="str">
        <f>IF(Meldungen!K34=0," ",Meldungen!J34)</f>
        <v> </v>
      </c>
      <c r="C38" s="252" t="str">
        <f>IF(Meldungen!K34=0," ",Meldungen!K34)</f>
        <v> </v>
      </c>
      <c r="E38" s="90"/>
      <c r="F38" s="90"/>
      <c r="G38" s="90"/>
    </row>
    <row r="39" spans="2:7" ht="15">
      <c r="B39" s="251" t="str">
        <f>IF(Meldungen!K35=0," ",Meldungen!J35)</f>
        <v> </v>
      </c>
      <c r="C39" s="252" t="str">
        <f>IF(Meldungen!K35=0," ",Meldungen!K35)</f>
        <v> </v>
      </c>
      <c r="E39" s="90"/>
      <c r="F39" s="90"/>
      <c r="G39" s="90"/>
    </row>
    <row r="43" spans="5:7" ht="12">
      <c r="E43" s="105"/>
      <c r="F43" s="105"/>
      <c r="G43" s="105"/>
    </row>
    <row r="44" spans="5:6" ht="12">
      <c r="E44" t="s">
        <v>116</v>
      </c>
      <c r="F44" t="s">
        <v>119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F27" sqref="F27"/>
    </sheetView>
  </sheetViews>
  <sheetFormatPr defaultColWidth="11.57421875" defaultRowHeight="12.75"/>
  <cols>
    <col min="1" max="1" width="11.28125" style="0" customWidth="1"/>
    <col min="2" max="2" width="13.8515625" style="0" customWidth="1"/>
    <col min="3" max="3" width="14.421875" style="0" customWidth="1"/>
    <col min="4" max="16384" width="11.421875" style="0" customWidth="1"/>
  </cols>
  <sheetData>
    <row r="1" ht="12">
      <c r="D1" s="119" t="str">
        <f>Meldungen!E1</f>
        <v> </v>
      </c>
    </row>
    <row r="2" spans="1:7" ht="19.5">
      <c r="A2" s="249"/>
      <c r="B2" s="249"/>
      <c r="C2" s="249"/>
      <c r="D2" s="250" t="s">
        <v>110</v>
      </c>
      <c r="E2" s="249"/>
      <c r="F2" s="249"/>
      <c r="G2" s="249"/>
    </row>
    <row r="3" spans="1:7" ht="15">
      <c r="A3" s="89"/>
      <c r="B3" s="89"/>
      <c r="C3" s="89"/>
      <c r="D3" s="89"/>
      <c r="E3" s="89"/>
      <c r="F3" s="89"/>
      <c r="G3" s="89"/>
    </row>
    <row r="4" spans="1:7" ht="15">
      <c r="A4" s="251"/>
      <c r="B4" s="251"/>
      <c r="C4" s="251"/>
      <c r="D4" s="259" t="str">
        <f>Meldungen!L7</f>
        <v>ZG-Klasse 5</v>
      </c>
      <c r="E4" s="251"/>
      <c r="F4" s="251"/>
      <c r="G4" s="251"/>
    </row>
    <row r="5" spans="1:7" ht="15">
      <c r="A5" s="251"/>
      <c r="B5" s="251"/>
      <c r="C5" s="251"/>
      <c r="D5" s="252" t="str">
        <f>Meldungen!L8</f>
        <v>Haarstrukturrassen</v>
      </c>
      <c r="E5" s="251"/>
      <c r="F5" s="251"/>
      <c r="G5" s="251"/>
    </row>
    <row r="6" spans="1:7" ht="15">
      <c r="A6" s="251"/>
      <c r="B6" s="251"/>
      <c r="C6" s="251"/>
      <c r="D6" s="252">
        <f>Meldungen!M52</f>
        <v>0</v>
      </c>
      <c r="E6" s="251"/>
      <c r="F6" s="251"/>
      <c r="G6" s="251"/>
    </row>
    <row r="7" spans="1:7" ht="15">
      <c r="A7" s="251"/>
      <c r="B7" s="251"/>
      <c r="C7" s="251"/>
      <c r="D7" s="252"/>
      <c r="E7" s="251"/>
      <c r="F7" s="251"/>
      <c r="G7" s="251"/>
    </row>
    <row r="8" spans="1:7" ht="15">
      <c r="A8" s="251"/>
      <c r="B8" s="251" t="s">
        <v>118</v>
      </c>
      <c r="C8" s="251">
        <f>Preisvergabe!D26</f>
        <v>0</v>
      </c>
      <c r="D8" s="257">
        <f>Preisvergabe!D33</f>
        <v>0</v>
      </c>
      <c r="E8" s="251">
        <f>Preisvergabe!E26</f>
        <v>0</v>
      </c>
      <c r="F8" s="257">
        <f>Preisvergabe!E33</f>
        <v>0</v>
      </c>
      <c r="G8" s="251"/>
    </row>
    <row r="9" spans="1:7" ht="15">
      <c r="A9" s="251"/>
      <c r="B9" s="251"/>
      <c r="C9" s="251">
        <f>Preisvergabe!F26</f>
        <v>0</v>
      </c>
      <c r="D9" s="257">
        <f>Preisvergabe!F33</f>
        <v>0</v>
      </c>
      <c r="E9" s="251">
        <f>Preisvergabe!G26</f>
        <v>0</v>
      </c>
      <c r="F9" s="257">
        <f>Preisvergabe!G33</f>
        <v>0</v>
      </c>
      <c r="G9" s="251"/>
    </row>
    <row r="10" spans="1:7" ht="15">
      <c r="A10" s="251"/>
      <c r="B10" s="251"/>
      <c r="C10" s="251">
        <f>Preisvergabe!H26</f>
        <v>0</v>
      </c>
      <c r="D10" s="257" t="str">
        <f>Preisvergabe!H33</f>
        <v> </v>
      </c>
      <c r="E10" s="251">
        <f>Preisvergabe!I26</f>
        <v>0</v>
      </c>
      <c r="F10" s="257" t="str">
        <f>Preisvergabe!I33</f>
        <v> </v>
      </c>
      <c r="G10" s="251"/>
    </row>
    <row r="11" spans="1:7" ht="15">
      <c r="A11" s="251"/>
      <c r="B11" s="251"/>
      <c r="C11" s="251">
        <f>Preisvergabe!J26</f>
        <v>0</v>
      </c>
      <c r="D11" s="257" t="str">
        <f>Preisvergabe!J33</f>
        <v> </v>
      </c>
      <c r="E11" s="251"/>
      <c r="F11" s="257"/>
      <c r="G11" s="251"/>
    </row>
    <row r="12" spans="1:7" ht="15">
      <c r="A12" s="251"/>
      <c r="B12" s="251"/>
      <c r="C12" s="251"/>
      <c r="D12" s="251"/>
      <c r="E12" s="251"/>
      <c r="F12" s="251"/>
      <c r="G12" s="251"/>
    </row>
    <row r="13" spans="1:7" ht="15">
      <c r="A13" s="251"/>
      <c r="B13" s="254" t="s">
        <v>112</v>
      </c>
      <c r="C13" s="90" t="s">
        <v>70</v>
      </c>
      <c r="D13" s="90"/>
      <c r="E13" s="90" t="s">
        <v>113</v>
      </c>
      <c r="F13" s="90" t="s">
        <v>114</v>
      </c>
      <c r="G13" s="90" t="s">
        <v>115</v>
      </c>
    </row>
    <row r="14" spans="2:7" ht="15">
      <c r="B14" s="251" t="str">
        <f>IF(Meldungen!L10=0," ",Meldungen!L10)</f>
        <v> </v>
      </c>
      <c r="C14" s="252" t="str">
        <f>IF(Meldungen!M10=0," ",Meldungen!M10)</f>
        <v> </v>
      </c>
      <c r="E14" s="90"/>
      <c r="F14" s="90"/>
      <c r="G14" s="90"/>
    </row>
    <row r="15" spans="2:7" ht="15">
      <c r="B15" s="251" t="str">
        <f>IF(Meldungen!L11=0," ",Meldungen!L11)</f>
        <v> </v>
      </c>
      <c r="C15" s="252" t="str">
        <f>IF(Meldungen!M11=0," ",Meldungen!M11)</f>
        <v> </v>
      </c>
      <c r="E15" s="90"/>
      <c r="F15" s="90"/>
      <c r="G15" s="90"/>
    </row>
    <row r="16" spans="2:7" ht="15">
      <c r="B16" s="251" t="str">
        <f>IF(Meldungen!L12=0," ",Meldungen!L12)</f>
        <v> </v>
      </c>
      <c r="C16" s="252" t="str">
        <f>IF(Meldungen!M12=0," ",Meldungen!M12)</f>
        <v> </v>
      </c>
      <c r="E16" s="90"/>
      <c r="F16" s="90"/>
      <c r="G16" s="90"/>
    </row>
    <row r="17" spans="2:7" ht="15">
      <c r="B17" s="251" t="str">
        <f>IF(Meldungen!L13=0," ",Meldungen!L13)</f>
        <v> </v>
      </c>
      <c r="C17" s="252" t="str">
        <f>IF(Meldungen!M13=0," ",Meldungen!M13)</f>
        <v> </v>
      </c>
      <c r="E17" s="90"/>
      <c r="F17" s="90"/>
      <c r="G17" s="90"/>
    </row>
    <row r="18" spans="2:7" ht="15">
      <c r="B18" s="251" t="str">
        <f>IF(Meldungen!L14=0," ",Meldungen!L14)</f>
        <v> </v>
      </c>
      <c r="C18" s="252" t="str">
        <f>IF(Meldungen!M14=0," ",Meldungen!M14)</f>
        <v> </v>
      </c>
      <c r="E18" s="90"/>
      <c r="F18" s="90"/>
      <c r="G18" s="90"/>
    </row>
    <row r="19" spans="2:7" ht="15">
      <c r="B19" s="251" t="str">
        <f>IF(Meldungen!L15=0," ",Meldungen!L15)</f>
        <v> </v>
      </c>
      <c r="C19" s="252" t="str">
        <f>IF(Meldungen!M15=0," ",Meldungen!M15)</f>
        <v> </v>
      </c>
      <c r="E19" s="90"/>
      <c r="F19" s="90"/>
      <c r="G19" s="90"/>
    </row>
    <row r="20" spans="2:7" ht="15">
      <c r="B20" s="251" t="str">
        <f>IF(Meldungen!L16=0," ",Meldungen!L16)</f>
        <v> </v>
      </c>
      <c r="C20" s="252" t="str">
        <f>IF(Meldungen!M16=0," ",Meldungen!M16)</f>
        <v> </v>
      </c>
      <c r="E20" s="90"/>
      <c r="F20" s="90"/>
      <c r="G20" s="90"/>
    </row>
    <row r="21" spans="2:7" ht="15">
      <c r="B21" s="251" t="str">
        <f>IF(Meldungen!L17=0," ",Meldungen!L17)</f>
        <v> </v>
      </c>
      <c r="C21" s="252" t="str">
        <f>IF(Meldungen!M17=0," ",Meldungen!M17)</f>
        <v> </v>
      </c>
      <c r="E21" s="90"/>
      <c r="F21" s="90"/>
      <c r="G21" s="90"/>
    </row>
    <row r="22" spans="2:7" ht="15">
      <c r="B22" s="251" t="str">
        <f>IF(Meldungen!L18=0," ",Meldungen!L18)</f>
        <v> </v>
      </c>
      <c r="C22" s="252" t="str">
        <f>IF(Meldungen!M18=0," ",Meldungen!M18)</f>
        <v> </v>
      </c>
      <c r="E22" s="90"/>
      <c r="F22" s="90"/>
      <c r="G22" s="90"/>
    </row>
    <row r="23" spans="2:7" ht="15">
      <c r="B23" s="251" t="str">
        <f>IF(Meldungen!L19=0," ",Meldungen!L19)</f>
        <v> </v>
      </c>
      <c r="C23" s="252" t="str">
        <f>IF(Meldungen!M19=0," ",Meldungen!M19)</f>
        <v> </v>
      </c>
      <c r="E23" s="90"/>
      <c r="F23" s="90"/>
      <c r="G23" s="90"/>
    </row>
    <row r="24" spans="2:7" ht="15">
      <c r="B24" s="251" t="str">
        <f>IF(Meldungen!L20=0," ",Meldungen!L20)</f>
        <v> </v>
      </c>
      <c r="C24" s="252" t="str">
        <f>IF(Meldungen!M20=0," ",Meldungen!M20)</f>
        <v> </v>
      </c>
      <c r="E24" s="90"/>
      <c r="F24" s="90"/>
      <c r="G24" s="90"/>
    </row>
    <row r="25" spans="2:7" ht="15">
      <c r="B25" s="251" t="str">
        <f>IF(Meldungen!L21=0," ",Meldungen!L21)</f>
        <v> </v>
      </c>
      <c r="C25" s="252" t="str">
        <f>IF(Meldungen!M21=0," ",Meldungen!M21)</f>
        <v> </v>
      </c>
      <c r="E25" s="90"/>
      <c r="F25" s="90"/>
      <c r="G25" s="90"/>
    </row>
    <row r="26" spans="2:7" ht="15">
      <c r="B26" s="251" t="str">
        <f>IF(Meldungen!L22=0," ",Meldungen!L22)</f>
        <v> </v>
      </c>
      <c r="C26" s="252" t="str">
        <f>IF(Meldungen!M22=0," ",Meldungen!M22)</f>
        <v> </v>
      </c>
      <c r="E26" s="90"/>
      <c r="F26" s="90"/>
      <c r="G26" s="90"/>
    </row>
    <row r="27" spans="2:7" ht="15">
      <c r="B27" s="251" t="str">
        <f>IF(Meldungen!L23=0," ",Meldungen!L23)</f>
        <v> </v>
      </c>
      <c r="C27" s="252" t="str">
        <f>IF(Meldungen!M23=0," ",Meldungen!M23)</f>
        <v> </v>
      </c>
      <c r="E27" s="90"/>
      <c r="F27" s="90"/>
      <c r="G27" s="90"/>
    </row>
    <row r="28" spans="2:7" ht="15">
      <c r="B28" s="251" t="str">
        <f>IF(Meldungen!L24=0," ",Meldungen!L24)</f>
        <v> </v>
      </c>
      <c r="C28" s="252" t="str">
        <f>IF(Meldungen!M24=0," ",Meldungen!M24)</f>
        <v> </v>
      </c>
      <c r="E28" s="90"/>
      <c r="F28" s="90"/>
      <c r="G28" s="90"/>
    </row>
    <row r="29" spans="2:7" ht="15">
      <c r="B29" s="251" t="str">
        <f>IF(Meldungen!L25=0," ",Meldungen!L25)</f>
        <v> </v>
      </c>
      <c r="C29" s="252" t="str">
        <f>IF(Meldungen!M25=0," ",Meldungen!M25)</f>
        <v> </v>
      </c>
      <c r="E29" s="90"/>
      <c r="F29" s="90"/>
      <c r="G29" s="90"/>
    </row>
    <row r="30" spans="2:7" ht="15">
      <c r="B30" s="251" t="str">
        <f>IF(Meldungen!L26=0," ",Meldungen!L26)</f>
        <v> </v>
      </c>
      <c r="C30" s="252" t="str">
        <f>IF(Meldungen!M26=0," ",Meldungen!M26)</f>
        <v> </v>
      </c>
      <c r="E30" s="90"/>
      <c r="F30" s="90"/>
      <c r="G30" s="90"/>
    </row>
    <row r="31" spans="2:7" ht="15">
      <c r="B31" s="251" t="str">
        <f>IF(Meldungen!L27=0," ",Meldungen!L27)</f>
        <v> </v>
      </c>
      <c r="C31" s="252" t="str">
        <f>IF(Meldungen!M27=0," ",Meldungen!M27)</f>
        <v> </v>
      </c>
      <c r="E31" s="90"/>
      <c r="F31" s="90"/>
      <c r="G31" s="90"/>
    </row>
    <row r="32" spans="2:7" ht="15">
      <c r="B32" s="251" t="str">
        <f>IF(Meldungen!L28=0," ",Meldungen!L28)</f>
        <v> </v>
      </c>
      <c r="C32" s="252" t="str">
        <f>IF(Meldungen!M28=0," ",Meldungen!M28)</f>
        <v> </v>
      </c>
      <c r="E32" s="90"/>
      <c r="F32" s="90"/>
      <c r="G32" s="90"/>
    </row>
    <row r="33" spans="2:7" ht="15">
      <c r="B33" s="251" t="str">
        <f>IF(Meldungen!L29=0," ",Meldungen!L29)</f>
        <v> </v>
      </c>
      <c r="C33" s="252" t="str">
        <f>IF(Meldungen!M29=0," ",Meldungen!M29)</f>
        <v> </v>
      </c>
      <c r="E33" s="90"/>
      <c r="F33" s="90"/>
      <c r="G33" s="90"/>
    </row>
    <row r="34" spans="2:7" ht="15">
      <c r="B34" s="251" t="str">
        <f>IF(Meldungen!L30=0," ",Meldungen!L30)</f>
        <v> </v>
      </c>
      <c r="C34" s="252" t="str">
        <f>IF(Meldungen!M30=0," ",Meldungen!M30)</f>
        <v> </v>
      </c>
      <c r="E34" s="90"/>
      <c r="F34" s="90"/>
      <c r="G34" s="90"/>
    </row>
    <row r="35" spans="2:7" ht="15">
      <c r="B35" s="251" t="str">
        <f>IF(Meldungen!L31=0," ",Meldungen!L31)</f>
        <v> </v>
      </c>
      <c r="C35" s="252" t="str">
        <f>IF(Meldungen!M31=0," ",Meldungen!M31)</f>
        <v> </v>
      </c>
      <c r="E35" s="90"/>
      <c r="F35" s="90"/>
      <c r="G35" s="90"/>
    </row>
    <row r="36" spans="2:7" ht="15">
      <c r="B36" s="251" t="str">
        <f>IF(Meldungen!L32=0," ",Meldungen!L32)</f>
        <v> </v>
      </c>
      <c r="C36" s="252" t="str">
        <f>IF(Meldungen!M32=0," ",Meldungen!M32)</f>
        <v> </v>
      </c>
      <c r="E36" s="90"/>
      <c r="F36" s="90"/>
      <c r="G36" s="90"/>
    </row>
    <row r="37" spans="2:7" ht="15">
      <c r="B37" s="251" t="str">
        <f>IF(Meldungen!L33=0," ",Meldungen!L33)</f>
        <v> </v>
      </c>
      <c r="C37" s="252" t="str">
        <f>IF(Meldungen!M33=0," ",Meldungen!M33)</f>
        <v> </v>
      </c>
      <c r="E37" s="90"/>
      <c r="F37" s="90"/>
      <c r="G37" s="90"/>
    </row>
    <row r="38" spans="2:7" ht="15">
      <c r="B38" s="251" t="str">
        <f>IF(Meldungen!L34=0," ",Meldungen!L34)</f>
        <v> </v>
      </c>
      <c r="C38" s="252" t="str">
        <f>IF(Meldungen!M34=0," ",Meldungen!M34)</f>
        <v> </v>
      </c>
      <c r="E38" s="90"/>
      <c r="F38" s="90"/>
      <c r="G38" s="90"/>
    </row>
    <row r="39" spans="2:7" ht="15">
      <c r="B39" s="251" t="str">
        <f>IF(Meldungen!L35=0," ",Meldungen!L35)</f>
        <v> </v>
      </c>
      <c r="C39" s="252" t="str">
        <f>IF(Meldungen!M35=0," ",Meldungen!M35)</f>
        <v> </v>
      </c>
      <c r="E39" s="90"/>
      <c r="F39" s="90"/>
      <c r="G39" s="90"/>
    </row>
    <row r="40" spans="2:7" ht="15">
      <c r="B40" s="251" t="str">
        <f>IF(Meldungen!L36=0," ",Meldungen!L36)</f>
        <v> </v>
      </c>
      <c r="C40" s="252" t="str">
        <f>IF(Meldungen!M36=0," ",Meldungen!M36)</f>
        <v> </v>
      </c>
      <c r="E40" s="90"/>
      <c r="F40" s="90"/>
      <c r="G40" s="90"/>
    </row>
    <row r="44" spans="5:7" ht="12">
      <c r="E44" s="105"/>
      <c r="F44" s="105"/>
      <c r="G44" s="105"/>
    </row>
    <row r="45" spans="5:6" ht="12">
      <c r="E45" t="s">
        <v>116</v>
      </c>
      <c r="F45" t="s">
        <v>119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